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F:\Økonomi\106 Offentlig rapportering konsern\Pilar 3\2021\"/>
    </mc:Choice>
  </mc:AlternateContent>
  <xr:revisionPtr revIDLastSave="0" documentId="13_ncr:1_{6A24C85B-78E8-46A0-BCD3-375D4EEEF8F9}" xr6:coauthVersionLast="47" xr6:coauthVersionMax="47" xr10:uidLastSave="{00000000-0000-0000-0000-000000000000}"/>
  <bookViews>
    <workbookView xWindow="60" yWindow="60" windowWidth="25785" windowHeight="20850" xr2:uid="{00000000-000D-0000-FFFF-FFFF00000000}"/>
  </bookViews>
  <sheets>
    <sheet name="Innhold" sheetId="2" r:id="rId1"/>
    <sheet name="1.1" sheetId="3" r:id="rId2"/>
    <sheet name="1.2" sheetId="4" r:id="rId3"/>
    <sheet name="2.1" sheetId="5" r:id="rId4"/>
    <sheet name="2.2" sheetId="9" r:id="rId5"/>
    <sheet name="2.3" sheetId="10" r:id="rId6"/>
    <sheet name="3.0" sheetId="6" r:id="rId7"/>
    <sheet name="4.0" sheetId="12" r:id="rId8"/>
    <sheet name="5.0"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5" l="1"/>
  <c r="K17" i="6" l="1"/>
  <c r="L17" i="6"/>
  <c r="J21" i="6"/>
  <c r="F33" i="12" l="1"/>
  <c r="E33" i="12"/>
  <c r="F40" i="12"/>
  <c r="E40" i="12"/>
  <c r="I24" i="6" l="1"/>
  <c r="J23" i="6"/>
  <c r="L23" i="6" s="1"/>
  <c r="K23" i="6"/>
  <c r="L21" i="6"/>
  <c r="K17" i="13" l="1"/>
  <c r="P17" i="13" s="1"/>
  <c r="F26" i="13" s="1"/>
  <c r="L22" i="6" l="1"/>
  <c r="J19" i="6"/>
  <c r="K21" i="6"/>
  <c r="K22" i="6"/>
  <c r="K19" i="6"/>
  <c r="L19" i="6" s="1"/>
  <c r="K18" i="6"/>
  <c r="N16" i="13" l="1"/>
  <c r="N15" i="13"/>
  <c r="E17" i="13"/>
  <c r="N17" i="13" l="1"/>
  <c r="F25" i="13"/>
  <c r="F27" i="13" s="1"/>
  <c r="O17" i="13"/>
  <c r="L18" i="6" l="1"/>
  <c r="E15" i="10"/>
  <c r="E13" i="10" s="1"/>
  <c r="E15" i="9" l="1"/>
  <c r="E46" i="9"/>
  <c r="E58" i="9" l="1"/>
  <c r="E120" i="4"/>
  <c r="E104" i="4"/>
  <c r="E92" i="4"/>
  <c r="E74" i="4"/>
  <c r="E62" i="4"/>
  <c r="E24" i="4"/>
  <c r="E121" i="4" l="1"/>
  <c r="E63" i="9"/>
  <c r="E93" i="4"/>
  <c r="E63" i="4"/>
  <c r="E139" i="4" l="1"/>
  <c r="E94" i="4"/>
  <c r="E131" i="4"/>
  <c r="E122" i="4" l="1"/>
  <c r="E133" i="4" s="1"/>
  <c r="E132" i="4"/>
  <c r="E22" i="5"/>
</calcChain>
</file>

<file path=xl/sharedStrings.xml><?xml version="1.0" encoding="utf-8"?>
<sst xmlns="http://schemas.openxmlformats.org/spreadsheetml/2006/main" count="563" uniqueCount="416">
  <si>
    <t>Ansvarlig kapital</t>
  </si>
  <si>
    <t>Uvektet kjernekapitalandel</t>
  </si>
  <si>
    <t>Pantsatte og ikke-pantsatte eiendeler</t>
  </si>
  <si>
    <t>1.1</t>
  </si>
  <si>
    <t>1.2</t>
  </si>
  <si>
    <t>1.0</t>
  </si>
  <si>
    <t>Skjema for offentliggjøring av de viktigste avtalevilkårene for kapitalinstrumenter</t>
  </si>
  <si>
    <t>Utsteder</t>
  </si>
  <si>
    <t>Eika Gruppen AS</t>
  </si>
  <si>
    <t>Entydig identifikasjonskode (f.eks. CUSIP, ISIN eller Bloombergs identifikasjonskode for rettede emisjoner)</t>
  </si>
  <si>
    <t>NO0010837594</t>
  </si>
  <si>
    <t>NO0010837610</t>
  </si>
  <si>
    <t>Behandling etter kapitalregelverket</t>
  </si>
  <si>
    <t>Regler som gjelder i overgangsperioden</t>
  </si>
  <si>
    <t>Tilleggskapital</t>
  </si>
  <si>
    <t>Annen godkjent kjernekapital</t>
  </si>
  <si>
    <t>Regler som gjelder etter overgangsperioden</t>
  </si>
  <si>
    <t>Medregning på selskaps- eller (del)konsolidert nivå, selskaps- og (del)konsolidert nivå</t>
  </si>
  <si>
    <t>Selskaps- og konsolidert nivå</t>
  </si>
  <si>
    <t>Instrumenttype (typer skal spesifiseres for hver jurisdiksjon)</t>
  </si>
  <si>
    <t>Ansvarlig lån</t>
  </si>
  <si>
    <t>Fondsobligasjon</t>
  </si>
  <si>
    <t>Beløp som inngår i ansvarlig kapital (i millioner NOK fra seneste rapporteringsdato)</t>
  </si>
  <si>
    <t>Instrumentets nominelle verdi</t>
  </si>
  <si>
    <t>9a</t>
  </si>
  <si>
    <t>Emisjonskurs</t>
  </si>
  <si>
    <t>9b</t>
  </si>
  <si>
    <t>Innløsningskurs</t>
  </si>
  <si>
    <t>Regnskapsmessig klassifisering</t>
  </si>
  <si>
    <t>Gjeld</t>
  </si>
  <si>
    <t>Opprinnelig utstedelsesdato</t>
  </si>
  <si>
    <t>Evigvarende eller tidsbegrenset</t>
  </si>
  <si>
    <t>Tidsbegrenset</t>
  </si>
  <si>
    <t>Evigvarende</t>
  </si>
  <si>
    <t>Opprinnelig forfallsdato</t>
  </si>
  <si>
    <t>Innløsningsrett for utsteder forutsatt samtykke fra Finanstilsynet</t>
  </si>
  <si>
    <t>Ja</t>
  </si>
  <si>
    <t>Dato for innløsningsrett, eventuell betinget innløsningsrett og innløsningsbeløp</t>
  </si>
  <si>
    <t>Datoer for eventuell etterfølgende innløsningsrett</t>
  </si>
  <si>
    <t>Hver Rentebetalingsdato</t>
  </si>
  <si>
    <t>Renter/utbytte</t>
  </si>
  <si>
    <t>Fast eller flytende rente/utbytte</t>
  </si>
  <si>
    <t>Flytende</t>
  </si>
  <si>
    <t>Rentesats og eventuell tilknyttet referanserente</t>
  </si>
  <si>
    <t>NIBOR 3 + 275pkt</t>
  </si>
  <si>
    <t>NIBOR 3 + 450 pkt</t>
  </si>
  <si>
    <t>Vilkår om at det ikke kan betales utbytte hvis det ikke er betalt rente på instrumentet («dividend stopper»)</t>
  </si>
  <si>
    <t>Nei</t>
  </si>
  <si>
    <t>20a</t>
  </si>
  <si>
    <t>Full fleksibilitet, delvis fleksibilitet eller pliktig (med hensyn til tidspunkt)</t>
  </si>
  <si>
    <t>Pliktig</t>
  </si>
  <si>
    <t>20b</t>
  </si>
  <si>
    <t>Full fleksibilitet, delvis fleksibilitet eller pliktig (med hensyn til beløp)</t>
  </si>
  <si>
    <t>Vilkår om renteøkning eller annet incitament til innfrielse</t>
  </si>
  <si>
    <t>Ikke-kumulativ eller kumulativ</t>
  </si>
  <si>
    <t>NA</t>
  </si>
  <si>
    <t>Konvertering/nedskrivning</t>
  </si>
  <si>
    <t>Konvertibel eller ikke konvertibel</t>
  </si>
  <si>
    <t>Hvis konvertibel, nivå(er) som utløser konvertering</t>
  </si>
  <si>
    <t>Hvis konvertibel, hel eller delvis</t>
  </si>
  <si>
    <t>Hvis konvertibel, konverteringskurs</t>
  </si>
  <si>
    <t>Hvis konvertibel, pliktig eller valgfri</t>
  </si>
  <si>
    <t>Hvis konvertibel, oppgi instrumenttypen det konverteres til</t>
  </si>
  <si>
    <t>Hvis konvertibel, oppgi utsteder av instrumentene det konverteres til</t>
  </si>
  <si>
    <t>Vilkår om nedskrivning</t>
  </si>
  <si>
    <t>Hvis nedskrivning, nivå som utløser nedskrivning</t>
  </si>
  <si>
    <t>Hvis nedskrivning, hel eller delvis</t>
  </si>
  <si>
    <t>Hvis nedskrivning, med endelig virkning eller midlertidig</t>
  </si>
  <si>
    <t>Hvis midlertidig nedskrivning, beskrivelse av oppskrivningsmekanismen</t>
  </si>
  <si>
    <t>Prioritetsrekkefølge ved avvikling (oppgi instrumenttypen som har nærmeste bedre prioritet)</t>
  </si>
  <si>
    <t>Vilkår som gjør at instrumentet ikke kan medregnes etter overgangsperioden</t>
  </si>
  <si>
    <t>Hvis ja, spesifiser hvilke vilkår som ikke oppfyller nye krav</t>
  </si>
  <si>
    <t>Skjema for offentliggjøring av sammensetningen av ansvarlig kapital</t>
  </si>
  <si>
    <t>Ren kjernekapital: Instrumenter og opptjent kapital</t>
  </si>
  <si>
    <t>Kapitalinstrumenter og tilhørende overkursfond</t>
  </si>
  <si>
    <t>herav: instrumenttype 1</t>
  </si>
  <si>
    <t>herav: instrumenttype 2</t>
  </si>
  <si>
    <t>herav: instrumenttype 3</t>
  </si>
  <si>
    <t>Opptjent egenkapital i form av tidligere års tilbakeholdte resultater</t>
  </si>
  <si>
    <t>Akkumulerte andre inntekter og kostnader og andre fond o.l.</t>
  </si>
  <si>
    <t>3a</t>
  </si>
  <si>
    <t>Avsetning for generell bankrisiko</t>
  </si>
  <si>
    <t>Rene kjernekapitalinstrumenter omfattet av overgangsbestemmelser</t>
  </si>
  <si>
    <t>Statlige innskudd av ren kjernekapital omfattet av overgangsbestemmelser</t>
  </si>
  <si>
    <t>Minoritetsinteresser</t>
  </si>
  <si>
    <t>5a</t>
  </si>
  <si>
    <t>Revidert delårsoverskudd fratrukket påregnelig skatt mv. og utbytte</t>
  </si>
  <si>
    <t>Ren kjernekapital før regulatoriske justeringer</t>
  </si>
  <si>
    <t>Ren kjernekapital: Regulatoriske justeringer</t>
  </si>
  <si>
    <t>Immaterielle eiendeler redusert med utsatt skatt (negativt beløp)</t>
  </si>
  <si>
    <t>Tomt felt i EØS</t>
  </si>
  <si>
    <t>Utsatt skattefordel som ikke skyldes midlertidige forskjeller redusert med utsatt skatt som kan motregnes (negativt beløp)</t>
  </si>
  <si>
    <t>Verdiendringer på sikringsinstrumenter ved kontantstrømsikring</t>
  </si>
  <si>
    <t>Positive verdier av justert forventet tap etter kapitalkravsforskriften § 15-7 (tas inn som negativt beløp)</t>
  </si>
  <si>
    <t>Økning i egenkapitalen knyttet til fremtidig inntekt grunnet verdipapiriserte eiendeler (negativt beløp)</t>
  </si>
  <si>
    <t>Gevinster eller tap på gjeld målt til virkelig verdi som skyldes endringer i egen kredittverdighet</t>
  </si>
  <si>
    <t>Overfinansiering av pensjonsforpliktelser (negativt beløp)</t>
  </si>
  <si>
    <t>Direkte, indirekte og syntetiske beholdninger av egne rene kjernekapitalinstrumenter (negativt beløp)</t>
  </si>
  <si>
    <t>Beholdning av ren kjernekapital i annet selskap i finansiell sektor som har en gjensidig investering av ansvarlig kapital (negativt beløp)</t>
  </si>
  <si>
    <t>Direkte, indirekte og syntetiske beholdninger av ren kjernekapital i andre selskaper i finansiell sektor der institusjonen ikke har en vesentlig investering. Beløp som overstiger grensen på 10 %, regnet etter fradrag som er tillatt for korte posisjoner (negativt beløp)</t>
  </si>
  <si>
    <t>Direkte, indirekte og syntetiske beholdninger av ren kjernekapital i andre selskaper i finansiell sektor der institusjonen har vesentlige investeringer som samlet overstiger grensen på 10 %. Beløp regnet etter fradrag som er tillatt for korte posisjoner (negativt beløp)</t>
  </si>
  <si>
    <t>herav: kvalifiserte eiendeler i selskap utenfor finansiell sektor (negativt beløp)</t>
  </si>
  <si>
    <t>20c</t>
  </si>
  <si>
    <t>herav: verdipapiriseringsposisjoner (negativt beløp)</t>
  </si>
  <si>
    <t>20d</t>
  </si>
  <si>
    <t>herav: motpartsrisiko for transaksjoner som ikke er avsluttet (negativt beløp)</t>
  </si>
  <si>
    <t>Utsatt skattefordel som skyldes midlertidige forskjeller og som overstiger unntaksgrensen på 10 %, redusert med utsatt skatt som kan motregnes (negativt beløp)</t>
  </si>
  <si>
    <t>Beløp som overstiger unntaksgrensen på 17,65 % (negativt beløp)</t>
  </si>
  <si>
    <t>herav: direkte, indirekte og syntetiske beholdninger av ren kjernekapital i andre selskaper i finansiell sektor der institusjonen har en vesentlig investering (negativt beløp)</t>
  </si>
  <si>
    <t>herav: utsatt skattefordel som skyldes midlertidige forskjeller (negativt beløp)</t>
  </si>
  <si>
    <t>25a</t>
  </si>
  <si>
    <t>Akkumulert underskudd i inneværende regnskapsår (negativt beløp)</t>
  </si>
  <si>
    <t>25b</t>
  </si>
  <si>
    <t>Påregnelig skatt relatert til rene kjernekapitalposter (negativt beløp)</t>
  </si>
  <si>
    <t>Justeringer i ren kjernekapital som følge av overgangsbestemmelser</t>
  </si>
  <si>
    <t>26a</t>
  </si>
  <si>
    <t>Overgangsbestemmelser for regulatoriske filtre relaterte til urealiserte gevinster og tap</t>
  </si>
  <si>
    <t>herav: filter for urealisert tap 1</t>
  </si>
  <si>
    <t>herav: filter for urealisert tap 2</t>
  </si>
  <si>
    <t>herav: filter for urealisert gevinst 1 (negativt beløp)</t>
  </si>
  <si>
    <t>herav: filter for urealisert gevinst 2 (negativt beløp)</t>
  </si>
  <si>
    <t>26b</t>
  </si>
  <si>
    <t>Beløp som skal trekkes fra eller legges til ren kjernekapital som følge av overgangsbestemmelser for andre filtre og fradrag</t>
  </si>
  <si>
    <t>herav: …</t>
  </si>
  <si>
    <t>Overskytende fradrag i annen godkjent kjernekapital (negativt beløp)</t>
  </si>
  <si>
    <t>Sum regulatoriske justeringer i ren kjernekapital</t>
  </si>
  <si>
    <t>Ren kjernekapital</t>
  </si>
  <si>
    <t>Annen godkjent kjernekapital: Instrumenter</t>
  </si>
  <si>
    <t>herav: klassifisert som egenkapital etter gjeldende regnskapsstandard</t>
  </si>
  <si>
    <t>herav: klassifisert som gjeld etter gjeldende regnskapsstandard</t>
  </si>
  <si>
    <t>Fondsobligasjonskapital omfattet av overgangsbestemmelser</t>
  </si>
  <si>
    <t>Statlige innskudd av fondsobligasjonskapital omfattet av overgangsbestemmelser</t>
  </si>
  <si>
    <t>Fondsobligasjonskapital utstedt av datterselskaper til tredjeparter som kan medregnes i annen godkjent kjernekapital</t>
  </si>
  <si>
    <t>herav: instrumenter omfattet av overgangsbestemmelser</t>
  </si>
  <si>
    <t>Annen godkjent kjernekapital før regulatoriske justeringer</t>
  </si>
  <si>
    <t>Annen godkjent kjernekapital: Regulatoriske justeringer</t>
  </si>
  <si>
    <t>Direkte, indirekte og syntetiske beholdninger av egen fondsobligasjonskapital (negativt beløp)</t>
  </si>
  <si>
    <t>Beholdning av annen godkjent kjernekapital i annet selskap i finansiell sektor som har en gjensidig investering av ansvarlig kapital (negativt beløp)</t>
  </si>
  <si>
    <t>Direkte, indirekte og syntetiske beholdninger av fondsobligasjonskapital i andre selskaper i finansiell sektor der institusjonen ikke har en vesentlig investering. Beløp som overstiger grensen på 10 %, regnet etter fradrag som er tillatt for korte posisjoner (negativt beløp)</t>
  </si>
  <si>
    <t>Direkte, indirekte og syntetiske beholdninger av fondsobligasjonskapital i andre selskaper i finansiell sektor der institusjonen har en vesentlig investering. Beløp regnet etter fradrag som er tillatt for korte posisjoner (negativt beløp)</t>
  </si>
  <si>
    <t>Justeringer i annen godkjent kjernekapital som følge av overgangsbestemmelser</t>
  </si>
  <si>
    <t>41a</t>
  </si>
  <si>
    <t>Fradrag som skal gjøres i annen godkjent kjernekapital, i stedet for ren kjernekapital, som følge av overgangsbestemmelser (negativt beløp)</t>
  </si>
  <si>
    <t>herav: spesifiser de enkelte postene linje for linje</t>
  </si>
  <si>
    <t>41b</t>
  </si>
  <si>
    <t xml:space="preserve">Fradrag som skal gjøres i annen godkjent kjernekapital, i stedet for tilleggskapital, som følge av overgangsbestemmelser (negativt beløp) </t>
  </si>
  <si>
    <t>41c</t>
  </si>
  <si>
    <t>Beløp som skal trekkes fra eller legges til annen godkjent kjernekapital som følge av overgangsbestemmelser for andre filtre og fradrag</t>
  </si>
  <si>
    <t>herav: filter for urealisert tap</t>
  </si>
  <si>
    <t>herav: filter for urealisert gevinst (negativt beløp)</t>
  </si>
  <si>
    <t>Overskytende fradrag i tilleggskapital (negativt beløp)</t>
  </si>
  <si>
    <t>Sum regulatoriske justeringer i annen godkjent kjernekapital</t>
  </si>
  <si>
    <t>Kjernekapital</t>
  </si>
  <si>
    <t>Tilleggskapital omfattet av overgangsbestemmelser</t>
  </si>
  <si>
    <t>Statlige innskudd av tilleggskapital omfattet av overgangsbestemmelser</t>
  </si>
  <si>
    <t>Ansvarlig lånekapital utstedt av datterselskaper til tredjeparter som kan medregnes i tilleggskapitalen</t>
  </si>
  <si>
    <t>Tallverdien av negative verdier av justert forventet tap</t>
  </si>
  <si>
    <t>Tilleggskapital før regulatoriske justeringer</t>
  </si>
  <si>
    <t>Tilleggskapital: Regulatoriske justeringer</t>
  </si>
  <si>
    <t>Direkte, indirekte og syntetiske beholdninger av egen ansvarlig lånekapital (negativt beløp)</t>
  </si>
  <si>
    <t>Beholdning av tilleggskapital i annet selskap i finansiell sektor som har en gjensidig investering av ansvarlig kapital (negativt beløp)</t>
  </si>
  <si>
    <t>Direkte, indirekte og syntetiske beholdninger av ansvarlig lånekapital i andre selskaper i finansiell sektor der institusjonen ikke har en vesentlig investering. Beløp som overstiger grensen på 10 %, regnet etter fradrag som er tillatt for korte posisjoner (negativt beløp)</t>
  </si>
  <si>
    <t>54a</t>
  </si>
  <si>
    <t>herav: nye beholdninger som ikke omfattes av overgangsbestemmelser</t>
  </si>
  <si>
    <t>54b</t>
  </si>
  <si>
    <t>herav: beholdninger fra før 1. januar 2013 omfattet av overgangsbestemmelser</t>
  </si>
  <si>
    <t>Direkte, indirekte og syntetiske beholdninger av ansvarlig lånekapital i andre selskaper i finansiell sektor der institusjonen har en vesentlig investering. Beløp regnet etter fradrag som er tillatt for korte posisjoner (negativt beløp)</t>
  </si>
  <si>
    <t>Justeringer i tilleggskapital som følge av overgangsbestemmelser (negativt beløp)</t>
  </si>
  <si>
    <t>56a</t>
  </si>
  <si>
    <t>Fradrag som skal gjøres i tilleggskapital, i stedet for ren kjernekapital, som følge av overgangsbestemmelser (negativt beløp)</t>
  </si>
  <si>
    <t>56b</t>
  </si>
  <si>
    <t>Fradrag som skal gjøres i tilleggskapital, i stedet for annen godkjent kjernekapital, som følge av overgangsbestemmelser (negativt beløp)</t>
  </si>
  <si>
    <t>56c</t>
  </si>
  <si>
    <t>Beløp som skal trekkes fra eller legges til tilleggskapitalen som følge av overgangsbestemmelser for filtre og andre fradrag</t>
  </si>
  <si>
    <t>Sum regulatoriske justeringer i tilleggskapital</t>
  </si>
  <si>
    <t>59a</t>
  </si>
  <si>
    <t>Økning i beregningsgrunnlaget som følge av overgangsbestemmelser</t>
  </si>
  <si>
    <t>herav: beløp som ikke er trukket fra ren kjernekapital</t>
  </si>
  <si>
    <t>herav: beløp som ikke er trukket fra annen godkjent kjernekapital</t>
  </si>
  <si>
    <t>herav: beløp som ikke er trukket fra tilleggskapital</t>
  </si>
  <si>
    <t>Beregningsgrunnlag</t>
  </si>
  <si>
    <t>Kapitaldekning og buffere</t>
  </si>
  <si>
    <t>Ren kjernekapitaldekning</t>
  </si>
  <si>
    <t>Kjernekapitaldekning</t>
  </si>
  <si>
    <t>Kapitaldekning</t>
  </si>
  <si>
    <t>Kombinert bufferkrav som prosent av beregningsgrunnlaget</t>
  </si>
  <si>
    <t>herav: bevaringsbuffer</t>
  </si>
  <si>
    <t>herav: motsyklisk buffer</t>
  </si>
  <si>
    <t>herav: systemrisikobuffer</t>
  </si>
  <si>
    <t>67a</t>
  </si>
  <si>
    <t>herav: buffer for andre systemviktige institusjoner (O-SII-buffer)</t>
  </si>
  <si>
    <t>Ren kjernekapital tilgjengelig for oppfyllelse av bufferkrav</t>
  </si>
  <si>
    <t>Ikke relevant etter EØS-regler</t>
  </si>
  <si>
    <t>Beholdninger av ansvarlig kapital i andre selskaper i finansiell sektor der institusjonen har en ikke vesentlig investering, som samlet er under grensen på 10 %. Beløp regnet etter fradrag som er tillatt for korte posisjoner.</t>
  </si>
  <si>
    <t>Beholdninger av ren kjernekapital i andre selskaper i finansiell sektor der institusjonen har en vesentlig investering, som samlet er under grensen på 10 %. Beløp regnet etter fradrag som er tillatt for korte posisjoner.</t>
  </si>
  <si>
    <t>Utsatt skattefordel som skyldes midlertidige forskjeller redusert med utsatt skatt som kan motregnes, som er under grensen på 10 %.</t>
  </si>
  <si>
    <t>Grenser for medregning av avsetninger i tilleggskapitalen</t>
  </si>
  <si>
    <t>Generelle kredittrisikoreserver</t>
  </si>
  <si>
    <t>Grense for medregning av generelle kredittrisikoreserver i tilleggskapitalen</t>
  </si>
  <si>
    <t>Grense for medregning i tilleggskapitalen av overskytende regnskapsmessige nedskrivninger</t>
  </si>
  <si>
    <t>Kapitalinstrumenter omfattet av overgangsbestemmelser</t>
  </si>
  <si>
    <t>Grense for medregning av rene kjernekapitalinstrumenter omfattet av overgangsbestemmelser</t>
  </si>
  <si>
    <t>Overskytende ren kjernekapital omfattet av overgangsbestemmelser</t>
  </si>
  <si>
    <t>Grense for medregning av fondsobligasjonskapital omfattet av overgangsbestemmelser</t>
  </si>
  <si>
    <t>Overskytende fondsobligasjonskapital omfattet av overgangsbestemmelser</t>
  </si>
  <si>
    <t>Grense for medregning av ansvarlig lånekapital omfattet av overgangsbestemmelser</t>
  </si>
  <si>
    <t>Overskytende ansvarlig lånekapital omfattet av overgangsbestemmelser</t>
  </si>
  <si>
    <t>2.0</t>
  </si>
  <si>
    <t>Table LRSum: Summary reconciliation of accounting assets and leverage ratio exposures</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</si>
  <si>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</si>
  <si>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</si>
  <si>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total exposure measure in accordance with Article 429(13) of Regulation (EU) No 575/2013)</t>
  </si>
  <si>
    <t>Adjustments for derivative financial instruments</t>
  </si>
  <si>
    <t>Adjustment for securities financing transactions (SFTs)</t>
  </si>
  <si>
    <t>Adjustment for off-balance sheet items (ie conversion to credit equivalent amounts of off-balance sheet exposures)</t>
  </si>
  <si>
    <t>(Adjustment for intragroup exposures excluded from the leverage ratio total exposure measure in accordance with Article 429(7) of Regulation (EU) No 575/2013)</t>
  </si>
  <si>
    <t>(Adjustment for exposures excluded from the leverage ratio total exposure measure in accordance with Article 429(14) of Regulation (EU) No 575/2013)</t>
  </si>
  <si>
    <t>Other adjustments</t>
  </si>
  <si>
    <t>Leverage ratio total exposure measure</t>
  </si>
  <si>
    <t>EU-6a</t>
  </si>
  <si>
    <t>EU-6b</t>
  </si>
  <si>
    <t>Applicable amount</t>
  </si>
  <si>
    <t>Table LRCom: Leverage ratio common disclosure</t>
  </si>
  <si>
    <t>CRR leverage ratio exposures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</si>
  <si>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</si>
  <si>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</si>
  <si>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</si>
  <si>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On-balance sheet exposures (excluding derivatives and SFTs)</t>
  </si>
  <si>
    <t>Derivative exposures</t>
  </si>
  <si>
    <t>Replacement cost associated with all derivatives transactions (ie net of eligible cash variation margin)</t>
  </si>
  <si>
    <t>Add-on amounts for PFE associated with all derivatives transactions (mark- to-market method)</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</si>
  <si>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</si>
  <si>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</si>
  <si>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</si>
  <si>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</si>
  <si>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</si>
  <si>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</si>
  <si>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derivatives exposures (sum of lines 4 to 10)</t>
  </si>
  <si>
    <t>EU-5a</t>
  </si>
  <si>
    <t>SFT exposures</t>
  </si>
  <si>
    <t>Gross SFT assets (with no recognition of netting), after adjusting for sales accounting transactions</t>
  </si>
  <si>
    <t>(Netted amounts of cash payables and cash receivables of gross SFT assets)</t>
  </si>
  <si>
    <t>Counterparty credit risk exposure for SFT assets</t>
  </si>
  <si>
    <t>Derogation for SFTs: Counterparty credit risk exposure in accordance with Articles 429b(4) and 222 of Regulation (EU) No 575/2013</t>
  </si>
  <si>
    <t>Agent transaction exposures</t>
  </si>
  <si>
    <t>(Exempted CCP leg of client-cleared SFT exposure)</t>
  </si>
  <si>
    <t>Total securities financing transaction exposures (sum of lines 12 to 15a)</t>
  </si>
  <si>
    <t>EU-14a</t>
  </si>
  <si>
    <t>EU-15a</t>
  </si>
  <si>
    <t>Other off-balance sheet exposures</t>
  </si>
  <si>
    <t>Off-balance sheet exposures at gross notional amount</t>
  </si>
  <si>
    <t>Other off-balance sheet exposures (sum of lines 17 and 18)</t>
  </si>
  <si>
    <t>(Adjustments for conversion to credit equivalent amounts)</t>
  </si>
  <si>
    <t>Exempted exposures in accordance with Article 429(7) and (14) of Regulation (EU) No 575/2013 (on and off balance sheet)</t>
  </si>
  <si>
    <t>(Intragroup exposures (solo basis) exempted in accordance with Article 429(7) of Regulation (EU) No 575/2013 (on and off balance sheet))</t>
  </si>
  <si>
    <t>(Exposures exempted in accordance with Article 429 (14) of Regulation (EU) No 575/2013 (on and off balance sheet))</t>
  </si>
  <si>
    <t>EU-19a</t>
  </si>
  <si>
    <t>EU-19b</t>
  </si>
  <si>
    <t>Capital and total exposure measure</t>
  </si>
  <si>
    <t>Tier 1 capital</t>
  </si>
  <si>
    <t>Leverage ratio total exposure measure (sum of lines 3, 11, 16, 19, EU-19a and EU-19b)</t>
  </si>
  <si>
    <t>Leverage ratio</t>
  </si>
  <si>
    <t>Table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</si>
  <si>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</si>
  <si>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</si>
  <si>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</si>
  <si>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</si>
  <si>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</si>
  <si>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</si>
  <si>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</si>
  <si>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</si>
  <si>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</si>
  <si>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</si>
  <si>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</si>
  <si>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EU-7</t>
  </si>
  <si>
    <t>Institutions</t>
  </si>
  <si>
    <t>EU-8</t>
  </si>
  <si>
    <t>Secured by mortgages of immovable properties</t>
  </si>
  <si>
    <t>EU-9</t>
  </si>
  <si>
    <t>Retail exposures</t>
  </si>
  <si>
    <t>EU-10</t>
  </si>
  <si>
    <t>Corporate</t>
  </si>
  <si>
    <t>EU-11</t>
  </si>
  <si>
    <t>Exposures in default</t>
  </si>
  <si>
    <t>EU-12</t>
  </si>
  <si>
    <t>Other exposures (eg equity, securitisations, and other non-credit obligation assets)</t>
  </si>
  <si>
    <t>2.3</t>
  </si>
  <si>
    <t>2.2</t>
  </si>
  <si>
    <t>2.1</t>
  </si>
  <si>
    <t>4.0</t>
  </si>
  <si>
    <t>LCR</t>
  </si>
  <si>
    <t>a</t>
  </si>
  <si>
    <t>b</t>
  </si>
  <si>
    <t>Total unweighted value
(average)</t>
  </si>
  <si>
    <t>Total weighted value
(average)</t>
  </si>
  <si>
    <t>High-quality liquid assets</t>
  </si>
  <si>
    <t>Total HQLA</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</si>
  <si>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</si>
  <si>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</si>
  <si>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</si>
  <si>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</si>
  <si>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</si>
  <si>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</si>
  <si>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</si>
  <si>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</si>
  <si>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</si>
  <si>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</si>
  <si>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</si>
  <si>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</si>
  <si>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</si>
  <si>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</si>
  <si>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</si>
  <si>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</si>
  <si>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</si>
  <si>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</si>
  <si>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</si>
  <si>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</si>
  <si>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adjusted value</t>
  </si>
  <si>
    <t>Total net cash outflows</t>
  </si>
  <si>
    <t>Liquidity Coverage Ratio (%)</t>
  </si>
  <si>
    <t>Amounts in NOK</t>
  </si>
  <si>
    <t>Template A - Encumbered and unencumbered assets</t>
  </si>
  <si>
    <t>Carrying amount of encumbered assets</t>
  </si>
  <si>
    <t>Fair value of encumbered assets</t>
  </si>
  <si>
    <t>Carrying amount of unencumbered assets</t>
  </si>
  <si>
    <t>Fair value of unencumbered assets</t>
  </si>
  <si>
    <t>of which notionally elligible EHQLA and HQLA</t>
  </si>
  <si>
    <t>of which EHQLA and HQLA</t>
  </si>
  <si>
    <t>010</t>
  </si>
  <si>
    <t>030</t>
  </si>
  <si>
    <t>040</t>
  </si>
  <si>
    <t>050</t>
  </si>
  <si>
    <t>060</t>
  </si>
  <si>
    <t>080</t>
  </si>
  <si>
    <t>090</t>
  </si>
  <si>
    <t>100</t>
  </si>
  <si>
    <t>Assets of the reporting institution</t>
  </si>
  <si>
    <t>Equity instruments</t>
  </si>
  <si>
    <t>Debt securities</t>
  </si>
  <si>
    <t>of which: covered bonds</t>
  </si>
  <si>
    <t>of which: asset-backed securities</t>
  </si>
  <si>
    <t>070</t>
  </si>
  <si>
    <t>of which: issued by general governments</t>
  </si>
  <si>
    <t>of which: issued by financial corporations</t>
  </si>
  <si>
    <t>of which: issued by non-financial corporations</t>
  </si>
  <si>
    <t>120</t>
  </si>
  <si>
    <t>Other assets</t>
  </si>
  <si>
    <t>Fair value of encumbered collateral received or own debt securities issued</t>
  </si>
  <si>
    <t>Unencumbered</t>
  </si>
  <si>
    <t>Fair value of collateral received or own debt securities issued available for encumbrance</t>
  </si>
  <si>
    <t>Collateral received by the reporting institution</t>
  </si>
  <si>
    <t>Loans on demand</t>
  </si>
  <si>
    <t>Loans and advances other than loans on demand</t>
  </si>
  <si>
    <t>Other collateral received</t>
  </si>
  <si>
    <t>of which: …</t>
  </si>
  <si>
    <t>Own debt securities issued other than own covered bonds or asset-backed securities</t>
  </si>
  <si>
    <t xml:space="preserve"> Own covered bonds and asset-backed securities issued and not yet pledged</t>
  </si>
  <si>
    <t xml:space="preserve">TOTAL ASSETS, COLLATERAL RECEIVED AND OWN DEBT SECURITIES ISSUED </t>
  </si>
  <si>
    <t>Matching liabilities, contingent liabilities or securities lent</t>
  </si>
  <si>
    <t>Assets, collateral received and own debt securities issued other than covered bonds and ABSs encumbered</t>
  </si>
  <si>
    <t>011</t>
  </si>
  <si>
    <t>Derivatives</t>
  </si>
  <si>
    <t>Repurchase agreements</t>
  </si>
  <si>
    <t>Collateralised deposits other than repurchase agreements</t>
  </si>
  <si>
    <t xml:space="preserve">Debt securities issued: covered bonds </t>
  </si>
  <si>
    <t>Template D - Accompanying narrative information</t>
  </si>
  <si>
    <t xml:space="preserve"> </t>
  </si>
  <si>
    <t xml:space="preserve">     </t>
  </si>
  <si>
    <t xml:space="preserve">      </t>
  </si>
  <si>
    <t>3.0</t>
  </si>
  <si>
    <t>Finansforetaksloven</t>
  </si>
  <si>
    <t>Gjeldende lovgivning for instrumentet</t>
  </si>
  <si>
    <t>of which: Loans</t>
  </si>
  <si>
    <t>5.0</t>
  </si>
  <si>
    <t>Offentliggjøring av opplysninger om motsyklisk kapitalbufferkrav</t>
  </si>
  <si>
    <t>Rad</t>
  </si>
  <si>
    <t>Verdipapiriseringsengasjementer</t>
  </si>
  <si>
    <t>Kapitalkrav</t>
  </si>
  <si>
    <t>Vekter for kapitalkrav</t>
  </si>
  <si>
    <t>Motsyklisk kapitalbuffersats</t>
  </si>
  <si>
    <t>Engasjementsbeløp for SA</t>
  </si>
  <si>
    <t>Engasjementsbeløp for IRB</t>
  </si>
  <si>
    <t>Summen av lange og korte posisjoner i handelsporteføljen</t>
  </si>
  <si>
    <t>Verdien av engasjementer i handelsporteføljen for interne modeller</t>
  </si>
  <si>
    <t>Herav: Generelle kredittengasjementer</t>
  </si>
  <si>
    <t>Herav: Engasjementer i handelsporteføljen</t>
  </si>
  <si>
    <t>Herav: Verdipapiriseringsengasjementer</t>
  </si>
  <si>
    <t>Totalt</t>
  </si>
  <si>
    <t>020</t>
  </si>
  <si>
    <t>110</t>
  </si>
  <si>
    <t>Inndeling etter land</t>
  </si>
  <si>
    <t>Norge</t>
  </si>
  <si>
    <t>Danmark</t>
  </si>
  <si>
    <t>Samlet beregningsgrunnlag</t>
  </si>
  <si>
    <t>Foretaksspesifikk motsyklisk kapitalbuffersats</t>
  </si>
  <si>
    <t>Krav til foretaksspesifikk motsyklisk kapitalbuffer</t>
  </si>
  <si>
    <t>Kolonne</t>
  </si>
  <si>
    <t>Tabell 2</t>
  </si>
  <si>
    <t>Størrelsen på foretaksspesifikk motsyklisk kapitalbuffer</t>
  </si>
  <si>
    <t>Tabell 1</t>
  </si>
  <si>
    <t>Geografisk fordeling av relevante kredittengasjementer</t>
  </si>
  <si>
    <t>Generelle kredittengasjementer</t>
  </si>
  <si>
    <t>Engasjementer i handelsporteføljen</t>
  </si>
  <si>
    <t>LCR - Gjennomsnitt siste 12 måneder</t>
  </si>
  <si>
    <t>Innholdsfortegnelse</t>
  </si>
  <si>
    <r>
      <t>Exposures to regional governments, MDB, international organisations and PSE </t>
    </r>
    <r>
      <rPr>
        <u/>
        <sz val="8"/>
        <color theme="3"/>
        <rFont val="Roboto"/>
      </rPr>
      <t>not </t>
    </r>
    <r>
      <rPr>
        <sz val="8"/>
        <color theme="3"/>
        <rFont val="Roboto"/>
      </rPr>
      <t>treated as sovereigns</t>
    </r>
  </si>
  <si>
    <t>Table LRSpl</t>
  </si>
  <si>
    <t>Cash Outflows</t>
  </si>
  <si>
    <t>-</t>
  </si>
  <si>
    <t xml:space="preserve">
Beløp på datoen for offentlig-gjøring</t>
  </si>
  <si>
    <t>4a</t>
  </si>
  <si>
    <t>Verdijusteringer som følge av kravene om forsvarlig verdsettelse</t>
  </si>
  <si>
    <t>Poster som alternativt kan få 1250 % risikovekt (negativt beløp)</t>
  </si>
  <si>
    <t>Tilleggskapital: Instrumenter og avsetninger</t>
  </si>
  <si>
    <t>Template B - Collateral received</t>
  </si>
  <si>
    <t>Template C - Sources of encumbrance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</si>
</sst>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_ ;_ * \-#,##0_ ;_ * &quot;-&quot;??_ ;_ @_ "/>
    <numFmt numFmtId="165" formatCode="0.0\ %"/>
    <numFmt numFmtId="166" formatCode="###0;###0"/>
    <numFmt numFmtId="167" formatCode="_-* #,##0_-;\-* #,##0_-;_-* &quot;-&quot;??_-;_-@_-"/>
    <numFmt numFmtId="168" formatCode="_ * #,##0.00_ ;_ * \-#,##0.00_ ;_ * &quot;-&quot;??_ ;_ @_ "/>
  </numFmts>
  <fonts count="32" x14ac:knownFonts="1">
    <font>
      <sz val="10"/>
      <color theme="1"/>
      <name val="Arial"/>
      <family val="2"/>
    </font>
    <font>
      <sz val="10"/>
      <color theme="1"/>
      <name val="Arial"/>
      <family val="2"/>
    </font>
    <font>
      <sz val="10"/>
      <name val="Arial"/>
      <family val="2"/>
    </font>
    <font>
      <b/>
      <sz val="8"/>
      <name val="Roboto"/>
    </font>
    <font>
      <sz val="8"/>
      <name val="Roboto"/>
    </font>
    <font>
      <b/>
      <sz val="8"/>
      <color theme="1"/>
      <name val="Roboto"/>
    </font>
    <font>
      <sz val="8"/>
      <color theme="1"/>
      <name val="Roboto"/>
    </font>
    <font>
      <sz val="12"/>
      <color theme="3"/>
      <name val="Eika Medium"/>
      <family val="3"/>
    </font>
    <font>
      <sz val="10"/>
      <color theme="1"/>
      <name val="Roboto"/>
    </font>
    <font>
      <b/>
      <sz val="10"/>
      <color theme="1"/>
      <name val="Roboto"/>
    </font>
    <font>
      <sz val="8"/>
      <color rgb="FF444444"/>
      <name val="Roboto"/>
    </font>
    <font>
      <b/>
      <sz val="10"/>
      <color theme="3"/>
      <name val="Roboto"/>
    </font>
    <font>
      <b/>
      <sz val="12"/>
      <name val="Arial"/>
      <family val="2"/>
    </font>
    <font>
      <b/>
      <sz val="10"/>
      <name val="Arial"/>
      <family val="2"/>
    </font>
    <font>
      <b/>
      <sz val="20"/>
      <name val="Arial"/>
      <family val="2"/>
    </font>
    <font>
      <strike/>
      <sz val="8"/>
      <name val="Roboto"/>
    </font>
    <font>
      <i/>
      <sz val="8"/>
      <name val="Roboto"/>
    </font>
    <font>
      <sz val="8"/>
      <color rgb="FF00B0F0"/>
      <name val="Roboto"/>
    </font>
    <font>
      <sz val="11"/>
      <color theme="1"/>
      <name val="Lucida Sans Unicode"/>
      <family val="2"/>
      <scheme val="minor"/>
    </font>
    <font>
      <u/>
      <sz val="10"/>
      <color theme="10"/>
      <name val="Arial"/>
      <family val="2"/>
    </font>
    <font>
      <sz val="11"/>
      <color theme="3"/>
      <name val="Eika Medium"/>
      <family val="3"/>
    </font>
    <font>
      <u/>
      <sz val="11"/>
      <color theme="3"/>
      <name val="Eika Medium"/>
      <family val="3"/>
    </font>
    <font>
      <i/>
      <sz val="10"/>
      <color theme="3"/>
      <name val="Roboto"/>
    </font>
    <font>
      <i/>
      <u/>
      <sz val="10"/>
      <color theme="3"/>
      <name val="Roboto"/>
    </font>
    <font>
      <b/>
      <sz val="8"/>
      <color theme="3"/>
      <name val="Roboto"/>
    </font>
    <font>
      <sz val="8"/>
      <color theme="3"/>
      <name val="Roboto"/>
    </font>
    <font>
      <b/>
      <i/>
      <sz val="8"/>
      <color theme="3"/>
      <name val="Roboto"/>
    </font>
    <font>
      <u/>
      <sz val="8"/>
      <color theme="3"/>
      <name val="Roboto"/>
    </font>
    <font>
      <strike/>
      <sz val="8"/>
      <color theme="3"/>
      <name val="Roboto"/>
    </font>
    <font>
      <sz val="10"/>
      <color theme="3"/>
      <name val="Arial"/>
      <family val="2"/>
    </font>
    <font>
      <b/>
      <sz val="10"/>
      <color theme="3"/>
      <name val="Arial"/>
      <family val="2"/>
    </font>
    <font>
      <sz val="24"/>
      <color theme="6" tint="-0.499984740745262"/>
      <name val="Eika Medium"/>
      <family val="3"/>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indexed="42"/>
        <bgColor indexed="64"/>
      </patternFill>
    </fill>
    <fill>
      <patternFill patternType="gray125">
        <fgColor theme="0" tint="-0.24994659260841701"/>
        <bgColor indexed="65"/>
      </patternFill>
    </fill>
    <fill>
      <patternFill patternType="gray125">
        <fgColor theme="0" tint="-0.24994659260841701"/>
        <bgColor theme="0"/>
      </patternFill>
    </fill>
    <fill>
      <patternFill patternType="gray125">
        <fgColor theme="0" tint="-0.24994659260841701"/>
        <bgColor theme="0" tint="-4.9989318521683403E-2"/>
      </patternFill>
    </fill>
  </fills>
  <borders count="17">
    <border>
      <left/>
      <right/>
      <top/>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style="thin">
        <color indexed="64"/>
      </left>
      <right/>
      <top/>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top/>
      <bottom style="thin">
        <color theme="0" tint="-0.249977111117893"/>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0" fontId="2" fillId="0" borderId="0">
      <alignment vertical="center"/>
    </xf>
    <xf numFmtId="0" fontId="2" fillId="0" borderId="0">
      <alignment vertical="center"/>
    </xf>
    <xf numFmtId="0" fontId="13" fillId="4" borderId="3" applyFont="0" applyBorder="0">
      <alignment horizontal="center" wrapText="1"/>
    </xf>
    <xf numFmtId="3" fontId="2" fillId="5" borderId="4" applyFont="0">
      <alignment horizontal="right" vertical="center"/>
      <protection locked="0"/>
    </xf>
    <xf numFmtId="0" fontId="14" fillId="4" borderId="6" applyNumberFormat="0" applyFill="0" applyBorder="0" applyAlignment="0" applyProtection="0">
      <alignment horizontal="left"/>
    </xf>
    <xf numFmtId="9" fontId="18" fillId="0" borderId="0" applyFont="0" applyFill="0" applyBorder="0" applyAlignment="0" applyProtection="0"/>
    <xf numFmtId="168" fontId="18" fillId="0" borderId="0" applyFont="0" applyFill="0" applyBorder="0" applyAlignment="0" applyProtection="0"/>
    <xf numFmtId="0" fontId="19" fillId="0" borderId="0" applyNumberFormat="0" applyFill="0" applyBorder="0" applyAlignment="0" applyProtection="0"/>
  </cellStyleXfs>
  <cellXfs count="285">
    <xf numFmtId="0" fontId="0" fillId="0" borderId="0" xfId="0"/>
    <xf numFmtId="0" fontId="0" fillId="0" borderId="0" xfId="0" applyFont="1"/>
    <xf numFmtId="0" fontId="5" fillId="0" borderId="0" xfId="0" applyFont="1" applyFill="1" applyBorder="1"/>
    <xf numFmtId="0" fontId="6" fillId="0" borderId="0" xfId="0" applyFont="1" applyFill="1" applyBorder="1"/>
    <xf numFmtId="0" fontId="6" fillId="0" borderId="0" xfId="0" applyFont="1" applyFill="1" applyBorder="1" applyAlignment="1">
      <alignment horizontal="right"/>
    </xf>
    <xf numFmtId="0" fontId="6" fillId="0" borderId="0" xfId="0" applyFont="1" applyFill="1" applyBorder="1" applyAlignment="1">
      <alignment wrapText="1"/>
    </xf>
    <xf numFmtId="0" fontId="6" fillId="0" borderId="0" xfId="0" applyFont="1" applyFill="1" applyBorder="1" applyAlignment="1">
      <alignment horizontal="center"/>
    </xf>
    <xf numFmtId="49" fontId="7" fillId="0" borderId="0" xfId="0" applyNumberFormat="1" applyFont="1"/>
    <xf numFmtId="0" fontId="7" fillId="0" borderId="0" xfId="0" applyFont="1"/>
    <xf numFmtId="0" fontId="8" fillId="0" borderId="0" xfId="0" applyFont="1"/>
    <xf numFmtId="0" fontId="6" fillId="0" borderId="0" xfId="0" applyFont="1"/>
    <xf numFmtId="43" fontId="6" fillId="0" borderId="0" xfId="1" applyFont="1" applyFill="1" applyBorder="1" applyAlignment="1">
      <alignment wrapText="1"/>
    </xf>
    <xf numFmtId="0" fontId="6" fillId="0" borderId="0" xfId="0" applyFont="1" applyFill="1" applyBorder="1" applyAlignment="1">
      <alignment horizontal="left" wrapText="1"/>
    </xf>
    <xf numFmtId="0" fontId="5" fillId="0" borderId="0" xfId="0" applyFont="1" applyFill="1" applyBorder="1" applyAlignment="1">
      <alignment horizontal="left" wrapText="1"/>
    </xf>
    <xf numFmtId="43" fontId="5" fillId="0" borderId="0" xfId="1" applyFont="1" applyFill="1" applyBorder="1" applyAlignment="1">
      <alignment wrapText="1"/>
    </xf>
    <xf numFmtId="0" fontId="6" fillId="0" borderId="0" xfId="0" applyFont="1" applyFill="1" applyBorder="1" applyAlignment="1">
      <alignment horizontal="left"/>
    </xf>
    <xf numFmtId="43" fontId="6" fillId="0" borderId="0" xfId="1" applyFont="1" applyFill="1" applyBorder="1"/>
    <xf numFmtId="0" fontId="6" fillId="0" borderId="0" xfId="0" applyFont="1" applyFill="1" applyBorder="1" applyAlignment="1">
      <alignment horizontal="center" wrapText="1"/>
    </xf>
    <xf numFmtId="0" fontId="5" fillId="0" borderId="0" xfId="0" applyFont="1" applyFill="1" applyBorder="1" applyAlignment="1">
      <alignment horizontal="center" wrapText="1"/>
    </xf>
    <xf numFmtId="0" fontId="9" fillId="0" borderId="0" xfId="0" applyFont="1" applyBorder="1"/>
    <xf numFmtId="0" fontId="6" fillId="0" borderId="0" xfId="0" applyFont="1" applyBorder="1"/>
    <xf numFmtId="0" fontId="9" fillId="0" borderId="0" xfId="0" applyFont="1"/>
    <xf numFmtId="0" fontId="10" fillId="0" borderId="0" xfId="0" applyFont="1" applyBorder="1" applyAlignment="1">
      <alignment horizontal="center" vertical="center" wrapText="1"/>
    </xf>
    <xf numFmtId="49" fontId="11" fillId="0" borderId="0" xfId="0" applyNumberFormat="1" applyFont="1"/>
    <xf numFmtId="49" fontId="9" fillId="0" borderId="0" xfId="0" applyNumberFormat="1" applyFont="1"/>
    <xf numFmtId="164" fontId="6" fillId="0" borderId="0" xfId="0" applyNumberFormat="1" applyFont="1" applyFill="1" applyBorder="1" applyAlignment="1">
      <alignment horizontal="left" vertical="top" wrapText="1"/>
    </xf>
    <xf numFmtId="0" fontId="8" fillId="0" borderId="0" xfId="0" applyFont="1" applyFill="1"/>
    <xf numFmtId="0" fontId="4" fillId="0" borderId="0" xfId="5" applyFont="1" applyFill="1" applyBorder="1" applyAlignment="1">
      <alignment horizontal="left" vertical="center" wrapText="1" indent="3"/>
    </xf>
    <xf numFmtId="3" fontId="4" fillId="0" borderId="0" xfId="7" applyFont="1" applyFill="1" applyBorder="1" applyAlignment="1">
      <alignment horizontal="center" vertical="center"/>
      <protection locked="0"/>
    </xf>
    <xf numFmtId="0" fontId="3" fillId="0" borderId="0" xfId="5" applyFont="1" applyFill="1" applyBorder="1" applyAlignment="1" applyProtection="1">
      <alignment horizontal="center" vertical="center" wrapText="1"/>
    </xf>
    <xf numFmtId="0" fontId="4" fillId="0" borderId="0" xfId="4" applyFont="1" applyFill="1" applyBorder="1">
      <alignment vertical="center"/>
    </xf>
    <xf numFmtId="0" fontId="4" fillId="0" borderId="0" xfId="4" applyFont="1" applyFill="1">
      <alignment vertical="center"/>
    </xf>
    <xf numFmtId="0" fontId="4" fillId="0" borderId="0" xfId="5" quotePrefix="1" applyFont="1" applyFill="1" applyBorder="1" applyAlignment="1">
      <alignment horizontal="center" vertical="center"/>
    </xf>
    <xf numFmtId="0" fontId="3" fillId="0" borderId="0" xfId="6" applyFont="1" applyFill="1" applyBorder="1" applyAlignment="1">
      <alignment horizontal="center" vertical="center" wrapText="1"/>
    </xf>
    <xf numFmtId="0" fontId="4" fillId="0" borderId="0" xfId="4" applyFont="1" applyFill="1" applyBorder="1" applyAlignment="1">
      <alignment vertical="top" wrapText="1"/>
    </xf>
    <xf numFmtId="0" fontId="17" fillId="0" borderId="0" xfId="0" applyFont="1" applyFill="1" applyBorder="1" applyAlignment="1">
      <alignment vertical="top"/>
    </xf>
    <xf numFmtId="0" fontId="6" fillId="0" borderId="0"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0" xfId="5" quotePrefix="1" applyFont="1" applyFill="1" applyBorder="1" applyAlignment="1">
      <alignment horizontal="right" vertical="center"/>
    </xf>
    <xf numFmtId="0" fontId="16" fillId="0" borderId="0" xfId="5" applyFont="1" applyFill="1" applyBorder="1" applyAlignment="1">
      <alignment horizontal="left" vertical="center" wrapText="1" indent="1"/>
    </xf>
    <xf numFmtId="0" fontId="3" fillId="0" borderId="0" xfId="8" applyFont="1" applyFill="1" applyBorder="1" applyAlignment="1">
      <alignment vertical="center"/>
    </xf>
    <xf numFmtId="3" fontId="15" fillId="0" borderId="0" xfId="7" applyFont="1" applyFill="1" applyBorder="1" applyAlignment="1">
      <alignment horizontal="center" vertical="center"/>
      <protection locked="0"/>
    </xf>
    <xf numFmtId="0" fontId="3" fillId="0" borderId="0" xfId="3" applyFont="1" applyFill="1" applyBorder="1" applyAlignment="1">
      <alignment horizontal="left" vertical="center"/>
    </xf>
    <xf numFmtId="0" fontId="3" fillId="0" borderId="0" xfId="3" applyFont="1" applyFill="1" applyBorder="1" applyAlignment="1">
      <alignment vertical="center"/>
    </xf>
    <xf numFmtId="0" fontId="4" fillId="0" borderId="0" xfId="0" applyFont="1" applyFill="1" applyBorder="1" applyAlignment="1">
      <alignment horizontal="center" vertical="center" wrapText="1"/>
    </xf>
    <xf numFmtId="0" fontId="4" fillId="0" borderId="12" xfId="4" applyFont="1" applyFill="1" applyBorder="1" applyAlignment="1">
      <alignment vertical="top" wrapText="1"/>
    </xf>
    <xf numFmtId="0" fontId="4" fillId="0" borderId="13" xfId="4" applyFont="1" applyFill="1" applyBorder="1" applyAlignment="1">
      <alignment vertical="top" wrapText="1"/>
    </xf>
    <xf numFmtId="0" fontId="4" fillId="0" borderId="10" xfId="4" applyFont="1" applyFill="1" applyBorder="1" applyAlignment="1">
      <alignment vertical="top" wrapText="1"/>
    </xf>
    <xf numFmtId="0" fontId="4" fillId="0" borderId="14" xfId="4" applyFont="1" applyFill="1" applyBorder="1" applyAlignment="1">
      <alignment vertical="top" wrapText="1"/>
    </xf>
    <xf numFmtId="0" fontId="4" fillId="0" borderId="15" xfId="4" applyFont="1" applyFill="1" applyBorder="1" applyAlignment="1">
      <alignment vertical="top" wrapText="1"/>
    </xf>
    <xf numFmtId="0" fontId="17" fillId="0" borderId="14" xfId="4" applyFont="1" applyFill="1" applyBorder="1" applyAlignment="1">
      <alignment vertical="top"/>
    </xf>
    <xf numFmtId="0" fontId="17" fillId="0" borderId="15" xfId="0" applyFont="1" applyFill="1" applyBorder="1" applyAlignment="1">
      <alignment vertical="top"/>
    </xf>
    <xf numFmtId="0" fontId="6" fillId="0" borderId="15" xfId="0" applyFont="1" applyFill="1" applyBorder="1" applyAlignment="1">
      <alignment vertical="top"/>
    </xf>
    <xf numFmtId="0" fontId="4" fillId="0" borderId="14" xfId="4" applyFont="1" applyFill="1" applyBorder="1" applyAlignment="1">
      <alignment vertical="top"/>
    </xf>
    <xf numFmtId="0" fontId="6" fillId="0" borderId="15" xfId="0" applyFont="1" applyFill="1" applyBorder="1" applyAlignment="1">
      <alignment vertical="top" wrapText="1"/>
    </xf>
    <xf numFmtId="0" fontId="4" fillId="0" borderId="15" xfId="4" applyFont="1" applyFill="1" applyBorder="1" applyAlignment="1">
      <alignment vertical="top"/>
    </xf>
    <xf numFmtId="0" fontId="4" fillId="0" borderId="9" xfId="4" applyFont="1" applyFill="1" applyBorder="1" applyAlignment="1">
      <alignment vertical="top" wrapText="1"/>
    </xf>
    <xf numFmtId="0" fontId="4" fillId="0" borderId="1" xfId="0" applyFont="1" applyFill="1" applyBorder="1" applyAlignment="1">
      <alignment vertical="top"/>
    </xf>
    <xf numFmtId="0" fontId="6" fillId="0" borderId="7" xfId="0" applyFont="1" applyFill="1" applyBorder="1" applyAlignment="1">
      <alignment vertical="top"/>
    </xf>
    <xf numFmtId="167" fontId="0" fillId="0" borderId="0" xfId="0" applyNumberFormat="1"/>
    <xf numFmtId="10" fontId="6" fillId="0" borderId="0" xfId="0" applyNumberFormat="1" applyFont="1" applyFill="1" applyBorder="1" applyAlignment="1">
      <alignment horizontal="center" vertical="top" wrapText="1"/>
    </xf>
    <xf numFmtId="164" fontId="6" fillId="0" borderId="0" xfId="10" applyNumberFormat="1" applyFont="1" applyFill="1" applyBorder="1" applyAlignment="1">
      <alignment horizontal="left" vertical="top" wrapText="1"/>
    </xf>
    <xf numFmtId="0" fontId="0" fillId="0" borderId="0" xfId="0" applyBorder="1"/>
    <xf numFmtId="0" fontId="5" fillId="0" borderId="0" xfId="0" applyFont="1" applyBorder="1" applyAlignment="1"/>
    <xf numFmtId="49" fontId="5" fillId="0" borderId="0" xfId="0" applyNumberFormat="1" applyFont="1" applyBorder="1" applyAlignment="1"/>
    <xf numFmtId="49" fontId="6" fillId="0" borderId="0" xfId="0" applyNumberFormat="1" applyFont="1" applyBorder="1" applyAlignment="1"/>
    <xf numFmtId="49" fontId="6" fillId="0" borderId="0" xfId="0" applyNumberFormat="1" applyFont="1" applyBorder="1"/>
    <xf numFmtId="0" fontId="0" fillId="0" borderId="0" xfId="0" applyAlignment="1"/>
    <xf numFmtId="0" fontId="6" fillId="0" borderId="0" xfId="0" applyFont="1" applyAlignment="1"/>
    <xf numFmtId="0" fontId="6" fillId="0" borderId="0" xfId="0" applyFont="1" applyFill="1" applyBorder="1" applyAlignment="1">
      <alignment horizontal="center" vertical="center"/>
    </xf>
    <xf numFmtId="0" fontId="5" fillId="0" borderId="0" xfId="0" applyFont="1" applyFill="1" applyBorder="1" applyAlignment="1">
      <alignment horizontal="left"/>
    </xf>
    <xf numFmtId="49" fontId="0" fillId="0" borderId="0" xfId="0" applyNumberFormat="1"/>
    <xf numFmtId="49" fontId="8" fillId="0" borderId="0" xfId="0" applyNumberFormat="1" applyFont="1"/>
    <xf numFmtId="49" fontId="8" fillId="0" borderId="0" xfId="0" applyNumberFormat="1" applyFont="1" applyAlignment="1">
      <alignment horizontal="left" indent="1"/>
    </xf>
    <xf numFmtId="0" fontId="8" fillId="0" borderId="0" xfId="0" applyFont="1" applyAlignment="1">
      <alignment horizontal="left" indent="1"/>
    </xf>
    <xf numFmtId="49" fontId="20" fillId="0" borderId="16" xfId="0" applyNumberFormat="1" applyFont="1" applyBorder="1"/>
    <xf numFmtId="0" fontId="20" fillId="0" borderId="16" xfId="0" applyFont="1" applyBorder="1"/>
    <xf numFmtId="0" fontId="21" fillId="0" borderId="16" xfId="11" applyFont="1" applyBorder="1"/>
    <xf numFmtId="0" fontId="22" fillId="0" borderId="0" xfId="0" applyFont="1"/>
    <xf numFmtId="0" fontId="22" fillId="0" borderId="0" xfId="0" applyFont="1" applyAlignment="1">
      <alignment horizontal="left" indent="1"/>
    </xf>
    <xf numFmtId="49" fontId="22" fillId="0" borderId="0" xfId="0" applyNumberFormat="1" applyFont="1" applyAlignment="1">
      <alignment horizontal="left" indent="1"/>
    </xf>
    <xf numFmtId="0" fontId="23" fillId="0" borderId="0" xfId="11" applyFont="1" applyAlignment="1">
      <alignment horizontal="left" indent="1"/>
    </xf>
    <xf numFmtId="0" fontId="24" fillId="0" borderId="1" xfId="0" applyFont="1" applyFill="1" applyBorder="1"/>
    <xf numFmtId="0" fontId="25" fillId="0" borderId="1" xfId="0" applyFont="1" applyFill="1" applyBorder="1"/>
    <xf numFmtId="0" fontId="25" fillId="0" borderId="0" xfId="0" applyFont="1" applyFill="1" applyBorder="1" applyAlignment="1">
      <alignment horizontal="center"/>
    </xf>
    <xf numFmtId="0" fontId="25" fillId="0" borderId="0" xfId="0" applyFont="1" applyFill="1" applyBorder="1" applyAlignment="1">
      <alignment wrapText="1"/>
    </xf>
    <xf numFmtId="0" fontId="25" fillId="0" borderId="0" xfId="0" applyFont="1" applyFill="1" applyBorder="1" applyAlignment="1">
      <alignment horizontal="right"/>
    </xf>
    <xf numFmtId="0" fontId="25" fillId="0" borderId="1" xfId="0" applyFont="1" applyFill="1" applyBorder="1" applyAlignment="1">
      <alignment horizontal="center"/>
    </xf>
    <xf numFmtId="0" fontId="25" fillId="0" borderId="1" xfId="0" applyFont="1" applyFill="1" applyBorder="1" applyAlignment="1">
      <alignment wrapText="1"/>
    </xf>
    <xf numFmtId="0" fontId="25" fillId="0" borderId="1" xfId="0" applyFont="1" applyFill="1" applyBorder="1" applyAlignment="1">
      <alignment horizontal="right"/>
    </xf>
    <xf numFmtId="0" fontId="26" fillId="0" borderId="0" xfId="0" applyFont="1" applyFill="1" applyBorder="1" applyAlignment="1">
      <alignment wrapText="1"/>
    </xf>
    <xf numFmtId="0" fontId="25" fillId="0" borderId="0" xfId="0" applyFont="1" applyFill="1" applyBorder="1" applyAlignment="1">
      <alignment horizontal="right" wrapText="1"/>
    </xf>
    <xf numFmtId="164" fontId="25" fillId="0" borderId="0" xfId="1" applyNumberFormat="1" applyFont="1" applyFill="1" applyBorder="1" applyAlignment="1">
      <alignment horizontal="right"/>
    </xf>
    <xf numFmtId="9" fontId="25" fillId="0" borderId="0" xfId="0" applyNumberFormat="1" applyFont="1" applyFill="1" applyBorder="1" applyAlignment="1">
      <alignment horizontal="right"/>
    </xf>
    <xf numFmtId="14" fontId="25" fillId="0" borderId="0" xfId="0" applyNumberFormat="1" applyFont="1" applyFill="1" applyBorder="1" applyAlignment="1">
      <alignment horizontal="right"/>
    </xf>
    <xf numFmtId="0" fontId="26" fillId="0" borderId="1" xfId="0" applyFont="1" applyFill="1" applyBorder="1" applyAlignment="1">
      <alignment wrapText="1"/>
    </xf>
    <xf numFmtId="0" fontId="25" fillId="0" borderId="0" xfId="0" applyFont="1" applyFill="1" applyBorder="1"/>
    <xf numFmtId="0" fontId="24" fillId="0" borderId="0" xfId="0" applyFont="1" applyFill="1" applyBorder="1"/>
    <xf numFmtId="0" fontId="25" fillId="0" borderId="0" xfId="0" applyFont="1" applyFill="1" applyBorder="1" applyAlignment="1">
      <alignment vertical="top" wrapText="1"/>
    </xf>
    <xf numFmtId="164" fontId="25" fillId="0" borderId="0" xfId="1" applyNumberFormat="1" applyFont="1" applyFill="1" applyBorder="1" applyAlignment="1">
      <alignment wrapText="1"/>
    </xf>
    <xf numFmtId="0" fontId="24" fillId="0" borderId="1" xfId="0" applyFont="1" applyFill="1" applyBorder="1" applyAlignment="1">
      <alignment wrapText="1"/>
    </xf>
    <xf numFmtId="164" fontId="24" fillId="0" borderId="1" xfId="1" applyNumberFormat="1" applyFont="1" applyFill="1" applyBorder="1" applyAlignment="1">
      <alignment wrapText="1"/>
    </xf>
    <xf numFmtId="0" fontId="25" fillId="0" borderId="0" xfId="0" applyFont="1" applyFill="1" applyBorder="1" applyAlignment="1">
      <alignment horizontal="left" wrapText="1"/>
    </xf>
    <xf numFmtId="43" fontId="25" fillId="0" borderId="0" xfId="1" applyFont="1" applyFill="1" applyBorder="1" applyAlignment="1">
      <alignment wrapText="1"/>
    </xf>
    <xf numFmtId="0" fontId="24" fillId="0" borderId="0" xfId="0" applyFont="1" applyFill="1" applyBorder="1" applyAlignment="1">
      <alignment horizontal="left" wrapText="1"/>
    </xf>
    <xf numFmtId="43" fontId="24" fillId="0" borderId="0" xfId="1" applyFont="1" applyFill="1" applyBorder="1" applyAlignment="1">
      <alignment wrapText="1"/>
    </xf>
    <xf numFmtId="0" fontId="24" fillId="0" borderId="1" xfId="0" applyFont="1" applyFill="1" applyBorder="1" applyAlignment="1">
      <alignment horizontal="left" wrapText="1"/>
    </xf>
    <xf numFmtId="0" fontId="24" fillId="0" borderId="0" xfId="0" applyFont="1" applyFill="1" applyBorder="1" applyAlignment="1">
      <alignment horizontal="left"/>
    </xf>
    <xf numFmtId="43" fontId="25" fillId="0" borderId="0" xfId="1" applyFont="1" applyFill="1" applyBorder="1"/>
    <xf numFmtId="0" fontId="24" fillId="0" borderId="1" xfId="0" applyFont="1" applyFill="1" applyBorder="1" applyAlignment="1">
      <alignment horizontal="left"/>
    </xf>
    <xf numFmtId="43" fontId="25" fillId="0" borderId="1" xfId="1" applyFont="1" applyFill="1" applyBorder="1"/>
    <xf numFmtId="0" fontId="5" fillId="0" borderId="0" xfId="0" applyFont="1" applyFill="1" applyBorder="1" applyAlignment="1">
      <alignment horizontal="center"/>
    </xf>
    <xf numFmtId="0" fontId="24" fillId="0" borderId="0" xfId="0" applyFont="1" applyFill="1" applyBorder="1" applyAlignment="1">
      <alignment horizontal="center"/>
    </xf>
    <xf numFmtId="43" fontId="24" fillId="0" borderId="0" xfId="1" applyFont="1" applyFill="1" applyBorder="1"/>
    <xf numFmtId="0" fontId="24" fillId="0" borderId="1" xfId="0" applyFont="1" applyFill="1" applyBorder="1" applyAlignment="1">
      <alignment horizontal="center"/>
    </xf>
    <xf numFmtId="43" fontId="24" fillId="0" borderId="1" xfId="1" applyFont="1" applyFill="1" applyBorder="1"/>
    <xf numFmtId="0" fontId="5" fillId="0" borderId="1" xfId="0" applyFont="1" applyFill="1" applyBorder="1" applyAlignment="1">
      <alignment horizontal="center"/>
    </xf>
    <xf numFmtId="10" fontId="25" fillId="0" borderId="0" xfId="2" applyNumberFormat="1" applyFont="1" applyFill="1" applyBorder="1" applyAlignment="1">
      <alignment wrapText="1"/>
    </xf>
    <xf numFmtId="10" fontId="24" fillId="0" borderId="1" xfId="2" applyNumberFormat="1" applyFont="1" applyFill="1" applyBorder="1" applyAlignment="1">
      <alignment wrapText="1"/>
    </xf>
    <xf numFmtId="165" fontId="25" fillId="0" borderId="0" xfId="2" applyNumberFormat="1" applyFont="1" applyFill="1" applyBorder="1" applyAlignment="1">
      <alignment wrapText="1"/>
    </xf>
    <xf numFmtId="0" fontId="25" fillId="0" borderId="1" xfId="0" applyFont="1" applyFill="1" applyBorder="1" applyAlignment="1">
      <alignment horizontal="left" wrapText="1"/>
    </xf>
    <xf numFmtId="43" fontId="25" fillId="0" borderId="1" xfId="1" applyFont="1" applyFill="1" applyBorder="1" applyAlignment="1">
      <alignment wrapText="1"/>
    </xf>
    <xf numFmtId="0" fontId="25" fillId="0" borderId="0" xfId="0" applyFont="1" applyFill="1" applyBorder="1" applyAlignment="1">
      <alignment horizontal="center" vertical="center" wrapText="1"/>
    </xf>
    <xf numFmtId="167" fontId="25" fillId="0" borderId="0" xfId="1" applyNumberFormat="1" applyFont="1" applyFill="1" applyBorder="1" applyAlignment="1">
      <alignment wrapText="1"/>
    </xf>
    <xf numFmtId="0" fontId="25" fillId="0" borderId="0" xfId="0" applyFont="1" applyFill="1" applyBorder="1" applyAlignment="1">
      <alignment horizontal="center" vertical="center"/>
    </xf>
    <xf numFmtId="0" fontId="25" fillId="0" borderId="0" xfId="0" applyFont="1" applyFill="1" applyBorder="1" applyAlignment="1">
      <alignment horizontal="left"/>
    </xf>
    <xf numFmtId="0" fontId="24" fillId="0" borderId="0" xfId="0" applyFont="1" applyFill="1" applyBorder="1" applyAlignment="1">
      <alignment horizontal="center" vertical="center"/>
    </xf>
    <xf numFmtId="0" fontId="25" fillId="0" borderId="1" xfId="0" applyFont="1" applyFill="1" applyBorder="1" applyAlignment="1">
      <alignment horizontal="center" vertical="center" wrapText="1"/>
    </xf>
    <xf numFmtId="167" fontId="25" fillId="0" borderId="0" xfId="1" applyNumberFormat="1" applyFont="1" applyFill="1" applyBorder="1"/>
    <xf numFmtId="0" fontId="25" fillId="0" borderId="1" xfId="0" applyFont="1" applyFill="1" applyBorder="1" applyAlignment="1">
      <alignment horizontal="center" vertical="center"/>
    </xf>
    <xf numFmtId="167" fontId="25" fillId="0" borderId="1" xfId="1" applyNumberFormat="1" applyFont="1" applyFill="1" applyBorder="1"/>
    <xf numFmtId="167" fontId="25" fillId="0" borderId="1" xfId="0" applyNumberFormat="1" applyFont="1" applyFill="1" applyBorder="1"/>
    <xf numFmtId="0" fontId="24" fillId="0" borderId="0" xfId="0" applyFont="1" applyFill="1" applyBorder="1" applyAlignment="1">
      <alignment wrapText="1"/>
    </xf>
    <xf numFmtId="0" fontId="25" fillId="0" borderId="0" xfId="0" applyFont="1" applyFill="1" applyBorder="1" applyAlignment="1">
      <alignment vertical="center"/>
    </xf>
    <xf numFmtId="0" fontId="25" fillId="0" borderId="1" xfId="0" applyFont="1" applyFill="1" applyBorder="1" applyAlignment="1">
      <alignment vertical="center"/>
    </xf>
    <xf numFmtId="165" fontId="25" fillId="0" borderId="1" xfId="2" applyNumberFormat="1" applyFont="1" applyFill="1" applyBorder="1"/>
    <xf numFmtId="0" fontId="25" fillId="0" borderId="0" xfId="0" applyFont="1" applyFill="1" applyBorder="1" applyAlignment="1">
      <alignment horizontal="justify" vertical="center" wrapText="1"/>
    </xf>
    <xf numFmtId="0" fontId="25" fillId="0" borderId="0" xfId="0" applyFont="1" applyFill="1" applyBorder="1" applyAlignment="1">
      <alignment horizontal="left" vertical="center" wrapText="1"/>
    </xf>
    <xf numFmtId="167" fontId="25" fillId="0" borderId="0" xfId="1" applyNumberFormat="1" applyFont="1" applyFill="1" applyBorder="1" applyAlignment="1">
      <alignment horizontal="justify" vertical="center" wrapText="1"/>
    </xf>
    <xf numFmtId="0" fontId="25" fillId="0" borderId="1" xfId="0" applyFont="1" applyFill="1" applyBorder="1" applyAlignment="1">
      <alignment horizontal="left" vertical="center" wrapText="1"/>
    </xf>
    <xf numFmtId="167" fontId="25" fillId="0" borderId="1" xfId="1" applyNumberFormat="1" applyFont="1" applyFill="1" applyBorder="1" applyAlignment="1">
      <alignment horizontal="justify" vertical="center" wrapText="1"/>
    </xf>
    <xf numFmtId="0" fontId="25" fillId="0" borderId="1" xfId="0" applyFont="1" applyFill="1" applyBorder="1" applyAlignment="1">
      <alignment horizontal="justify" vertical="center" wrapText="1"/>
    </xf>
    <xf numFmtId="0" fontId="24" fillId="0" borderId="1" xfId="0" applyFont="1" applyFill="1" applyBorder="1" applyAlignment="1">
      <alignment horizontal="justify" vertical="center" wrapText="1"/>
    </xf>
    <xf numFmtId="0" fontId="24" fillId="0" borderId="0" xfId="3" applyFont="1" applyFill="1" applyBorder="1" applyAlignment="1">
      <alignment horizontal="left" vertical="center"/>
    </xf>
    <xf numFmtId="0" fontId="25" fillId="0" borderId="0" xfId="4" applyFont="1" applyFill="1" applyBorder="1">
      <alignment vertical="center"/>
    </xf>
    <xf numFmtId="0" fontId="25" fillId="0" borderId="0" xfId="5" applyFont="1" applyFill="1" applyBorder="1" applyAlignment="1" applyProtection="1">
      <alignment vertical="center"/>
    </xf>
    <xf numFmtId="0" fontId="24" fillId="0" borderId="0" xfId="3" applyFont="1" applyFill="1" applyBorder="1" applyAlignment="1">
      <alignment vertical="center"/>
    </xf>
    <xf numFmtId="0" fontId="25" fillId="0" borderId="0" xfId="5" applyFont="1" applyFill="1" applyBorder="1" applyAlignment="1">
      <alignment vertical="center"/>
    </xf>
    <xf numFmtId="0" fontId="25" fillId="0" borderId="5" xfId="5" applyFont="1" applyFill="1" applyBorder="1" applyAlignment="1" applyProtection="1">
      <alignment horizontal="center" vertical="center" wrapText="1"/>
    </xf>
    <xf numFmtId="0" fontId="25" fillId="0" borderId="2" xfId="6" applyFont="1" applyFill="1" applyBorder="1" applyAlignment="1">
      <alignment horizontal="center" vertical="center" wrapText="1"/>
    </xf>
    <xf numFmtId="0" fontId="25" fillId="0" borderId="5" xfId="6" applyFont="1" applyFill="1" applyBorder="1" applyAlignment="1">
      <alignment horizontal="center" vertical="center" wrapText="1"/>
    </xf>
    <xf numFmtId="0" fontId="25" fillId="0" borderId="8" xfId="6" applyFont="1" applyFill="1" applyBorder="1" applyAlignment="1">
      <alignment horizontal="center" vertical="center" wrapText="1"/>
    </xf>
    <xf numFmtId="0" fontId="25" fillId="4" borderId="1" xfId="4" applyFont="1" applyFill="1" applyBorder="1" applyAlignment="1">
      <alignment vertical="center"/>
    </xf>
    <xf numFmtId="0" fontId="25" fillId="0" borderId="7" xfId="5" applyFont="1" applyFill="1" applyBorder="1" applyAlignment="1" applyProtection="1">
      <alignment vertical="center"/>
    </xf>
    <xf numFmtId="0" fontId="25" fillId="0" borderId="2" xfId="5" quotePrefix="1" applyFont="1" applyFill="1" applyBorder="1" applyAlignment="1">
      <alignment horizontal="center" vertical="center"/>
    </xf>
    <xf numFmtId="0" fontId="25" fillId="0" borderId="5" xfId="5" quotePrefix="1" applyFont="1" applyFill="1" applyBorder="1" applyAlignment="1">
      <alignment horizontal="center" vertical="center"/>
    </xf>
    <xf numFmtId="0" fontId="25" fillId="3" borderId="5" xfId="5" quotePrefix="1" applyFont="1" applyFill="1" applyBorder="1" applyAlignment="1">
      <alignment horizontal="center" vertical="center"/>
    </xf>
    <xf numFmtId="0" fontId="25" fillId="3" borderId="5" xfId="5" applyFont="1" applyFill="1" applyBorder="1" applyAlignment="1">
      <alignment horizontal="left" vertical="center" wrapText="1" indent="1"/>
    </xf>
    <xf numFmtId="3" fontId="25" fillId="6" borderId="2" xfId="7" applyFont="1" applyFill="1" applyBorder="1" applyAlignment="1">
      <alignment horizontal="right" vertical="center"/>
      <protection locked="0"/>
    </xf>
    <xf numFmtId="3" fontId="25" fillId="3" borderId="2" xfId="7" applyFont="1" applyFill="1" applyBorder="1" applyAlignment="1">
      <alignment horizontal="right" vertical="center"/>
      <protection locked="0"/>
    </xf>
    <xf numFmtId="3" fontId="25" fillId="0" borderId="2" xfId="7" applyFont="1" applyFill="1" applyBorder="1" applyAlignment="1">
      <alignment horizontal="right" vertical="center"/>
      <protection locked="0"/>
    </xf>
    <xf numFmtId="0" fontId="25" fillId="0" borderId="2" xfId="5" applyFont="1" applyFill="1" applyBorder="1" applyAlignment="1">
      <alignment horizontal="left" vertical="center" wrapText="1" indent="2"/>
    </xf>
    <xf numFmtId="0" fontId="25" fillId="0" borderId="2" xfId="5" applyFont="1" applyFill="1" applyBorder="1" applyAlignment="1">
      <alignment horizontal="left" vertical="center" wrapText="1" indent="3"/>
    </xf>
    <xf numFmtId="3" fontId="28" fillId="3" borderId="2" xfId="7" applyFont="1" applyFill="1" applyBorder="1" applyAlignment="1">
      <alignment horizontal="right" vertical="center"/>
      <protection locked="0"/>
    </xf>
    <xf numFmtId="0" fontId="25" fillId="0" borderId="5" xfId="4" applyFont="1" applyFill="1" applyBorder="1">
      <alignment vertical="center"/>
    </xf>
    <xf numFmtId="0" fontId="25" fillId="0" borderId="9" xfId="6" applyFont="1" applyFill="1" applyBorder="1" applyAlignment="1">
      <alignment horizontal="center" vertical="center" wrapText="1"/>
    </xf>
    <xf numFmtId="0" fontId="25" fillId="3" borderId="5" xfId="5" quotePrefix="1" applyNumberFormat="1" applyFont="1" applyFill="1" applyBorder="1" applyAlignment="1">
      <alignment horizontal="center" vertical="center"/>
    </xf>
    <xf numFmtId="0" fontId="25" fillId="3" borderId="2" xfId="5" applyFont="1" applyFill="1" applyBorder="1" applyAlignment="1">
      <alignment horizontal="left" vertical="center" wrapText="1" indent="1"/>
    </xf>
    <xf numFmtId="0" fontId="25" fillId="4" borderId="2" xfId="5" quotePrefix="1" applyNumberFormat="1" applyFont="1" applyFill="1" applyBorder="1" applyAlignment="1">
      <alignment horizontal="center" vertical="center"/>
    </xf>
    <xf numFmtId="0" fontId="25" fillId="4" borderId="2" xfId="5" applyFont="1" applyFill="1" applyBorder="1" applyAlignment="1">
      <alignment horizontal="left" vertical="center" wrapText="1" indent="2"/>
    </xf>
    <xf numFmtId="3" fontId="25" fillId="7" borderId="2" xfId="7" applyFont="1" applyFill="1" applyBorder="1" applyAlignment="1">
      <alignment horizontal="right" vertical="center"/>
      <protection locked="0"/>
    </xf>
    <xf numFmtId="0" fontId="25" fillId="2" borderId="2" xfId="5" applyFont="1" applyFill="1" applyBorder="1" applyAlignment="1">
      <alignment horizontal="left" vertical="center" wrapText="1" indent="2"/>
    </xf>
    <xf numFmtId="0" fontId="25" fillId="4" borderId="2" xfId="5" quotePrefix="1" applyFont="1" applyFill="1" applyBorder="1" applyAlignment="1">
      <alignment horizontal="center" vertical="center"/>
    </xf>
    <xf numFmtId="0" fontId="25" fillId="3" borderId="2" xfId="5" quotePrefix="1" applyNumberFormat="1" applyFont="1" applyFill="1" applyBorder="1" applyAlignment="1">
      <alignment horizontal="center" vertical="center"/>
    </xf>
    <xf numFmtId="0" fontId="25" fillId="3" borderId="2" xfId="5" quotePrefix="1" applyFont="1" applyFill="1" applyBorder="1" applyAlignment="1">
      <alignment horizontal="center" vertical="center"/>
    </xf>
    <xf numFmtId="3" fontId="25" fillId="8" borderId="2" xfId="7" applyFont="1" applyFill="1" applyBorder="1" applyAlignment="1">
      <alignment horizontal="center" vertical="center"/>
      <protection locked="0"/>
    </xf>
    <xf numFmtId="3" fontId="25" fillId="7" borderId="2" xfId="7" applyFont="1" applyFill="1" applyBorder="1" applyAlignment="1">
      <alignment horizontal="center" vertical="center"/>
      <protection locked="0"/>
    </xf>
    <xf numFmtId="0" fontId="24" fillId="0" borderId="1" xfId="0" applyFont="1" applyFill="1" applyBorder="1" applyProtection="1"/>
    <xf numFmtId="0" fontId="24" fillId="0" borderId="1" xfId="3" applyFont="1" applyFill="1" applyBorder="1" applyAlignment="1">
      <alignment horizontal="left" vertical="center"/>
    </xf>
    <xf numFmtId="0" fontId="24" fillId="0" borderId="1" xfId="0" applyFont="1" applyFill="1" applyBorder="1" applyAlignment="1"/>
    <xf numFmtId="0" fontId="24" fillId="0" borderId="1" xfId="8" applyFont="1" applyFill="1" applyBorder="1" applyAlignment="1">
      <alignment vertical="center" wrapText="1"/>
    </xf>
    <xf numFmtId="0" fontId="24" fillId="0" borderId="1" xfId="8" applyFont="1" applyFill="1" applyBorder="1" applyAlignment="1">
      <alignment vertical="center"/>
    </xf>
    <xf numFmtId="0" fontId="24" fillId="0" borderId="0" xfId="8" applyFont="1" applyFill="1" applyBorder="1" applyAlignment="1">
      <alignment vertical="center"/>
    </xf>
    <xf numFmtId="0" fontId="25" fillId="0" borderId="1" xfId="5" applyFont="1" applyFill="1" applyBorder="1" applyAlignment="1" applyProtection="1">
      <alignment vertical="center"/>
    </xf>
    <xf numFmtId="0" fontId="25" fillId="4" borderId="5" xfId="5" quotePrefix="1" applyFont="1" applyFill="1" applyBorder="1" applyAlignment="1">
      <alignment horizontal="center" vertical="center"/>
    </xf>
    <xf numFmtId="0" fontId="25" fillId="0" borderId="5" xfId="5" applyFont="1" applyFill="1" applyBorder="1" applyAlignment="1">
      <alignment horizontal="left" vertical="center" wrapText="1" indent="3"/>
    </xf>
    <xf numFmtId="0" fontId="24" fillId="3" borderId="2" xfId="5" quotePrefix="1" applyFont="1" applyFill="1" applyBorder="1" applyAlignment="1">
      <alignment horizontal="center" vertical="center"/>
    </xf>
    <xf numFmtId="0" fontId="25" fillId="0" borderId="0" xfId="5" quotePrefix="1" applyFont="1" applyFill="1" applyBorder="1" applyAlignment="1">
      <alignment horizontal="center" vertical="center"/>
    </xf>
    <xf numFmtId="0" fontId="25" fillId="0" borderId="0" xfId="4" applyFont="1" applyFill="1" applyBorder="1" applyAlignment="1">
      <alignment vertical="center" wrapText="1"/>
    </xf>
    <xf numFmtId="0" fontId="25" fillId="0" borderId="0" xfId="0" applyFont="1" applyFill="1" applyBorder="1" applyAlignment="1"/>
    <xf numFmtId="0" fontId="25" fillId="0" borderId="0" xfId="4" applyFont="1" applyFill="1">
      <alignment vertical="center"/>
    </xf>
    <xf numFmtId="0" fontId="24" fillId="0" borderId="0" xfId="4" applyFont="1" applyFill="1" applyBorder="1">
      <alignment vertical="center"/>
    </xf>
    <xf numFmtId="0" fontId="25" fillId="0" borderId="0" xfId="0" applyFont="1" applyFill="1" applyBorder="1" applyAlignment="1">
      <alignment horizontal="center" vertical="top" wrapText="1"/>
    </xf>
    <xf numFmtId="0" fontId="25" fillId="0" borderId="0" xfId="0" applyFont="1" applyFill="1" applyBorder="1" applyAlignment="1">
      <alignment horizontal="right" vertical="top" wrapText="1"/>
    </xf>
    <xf numFmtId="166" fontId="24" fillId="0" borderId="0" xfId="0" applyNumberFormat="1" applyFont="1" applyFill="1" applyBorder="1" applyAlignment="1">
      <alignment horizontal="center" vertical="top" wrapText="1"/>
    </xf>
    <xf numFmtId="0" fontId="24" fillId="0" borderId="0" xfId="0" applyFont="1" applyFill="1" applyBorder="1" applyAlignment="1">
      <alignment horizontal="left" vertical="top" wrapText="1"/>
    </xf>
    <xf numFmtId="167" fontId="24" fillId="0" borderId="0" xfId="1" applyNumberFormat="1" applyFont="1" applyFill="1" applyBorder="1" applyAlignment="1">
      <alignment horizontal="right" vertical="top" wrapText="1"/>
    </xf>
    <xf numFmtId="164" fontId="24" fillId="0" borderId="0" xfId="0" applyNumberFormat="1" applyFont="1" applyFill="1" applyBorder="1" applyAlignment="1">
      <alignment horizontal="left" vertical="top" wrapText="1"/>
    </xf>
    <xf numFmtId="0" fontId="24" fillId="0" borderId="1" xfId="0" applyFont="1" applyFill="1" applyBorder="1" applyAlignment="1">
      <alignment vertical="top" wrapText="1"/>
    </xf>
    <xf numFmtId="166" fontId="25" fillId="0" borderId="0" xfId="0" applyNumberFormat="1" applyFont="1" applyFill="1" applyBorder="1" applyAlignment="1">
      <alignment horizontal="center" vertical="top" wrapText="1"/>
    </xf>
    <xf numFmtId="0" fontId="25" fillId="0" borderId="0" xfId="0" applyFont="1" applyFill="1" applyBorder="1" applyAlignment="1">
      <alignment horizontal="left" vertical="top" wrapText="1"/>
    </xf>
    <xf numFmtId="167" fontId="25" fillId="0" borderId="0" xfId="1" applyNumberFormat="1" applyFont="1" applyFill="1" applyBorder="1" applyAlignment="1">
      <alignment horizontal="left" vertical="top" wrapText="1"/>
    </xf>
    <xf numFmtId="167" fontId="24" fillId="0" borderId="0" xfId="1"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166" fontId="24" fillId="0" borderId="1" xfId="0" applyNumberFormat="1" applyFont="1" applyFill="1" applyBorder="1" applyAlignment="1">
      <alignment horizontal="center" vertical="top" wrapText="1"/>
    </xf>
    <xf numFmtId="0" fontId="24" fillId="0" borderId="1" xfId="0" applyFont="1" applyFill="1" applyBorder="1" applyAlignment="1">
      <alignment horizontal="left" vertical="top" wrapText="1"/>
    </xf>
    <xf numFmtId="9" fontId="24" fillId="0" borderId="1" xfId="0" applyNumberFormat="1" applyFont="1" applyFill="1" applyBorder="1" applyAlignment="1">
      <alignment horizontal="right" vertical="top" wrapText="1"/>
    </xf>
    <xf numFmtId="0" fontId="24" fillId="0" borderId="0" xfId="0" applyFont="1" applyFill="1" applyBorder="1" applyAlignment="1">
      <alignment vertical="top" wrapText="1"/>
    </xf>
    <xf numFmtId="0" fontId="29" fillId="0" borderId="1" xfId="0" applyFont="1" applyFill="1" applyBorder="1"/>
    <xf numFmtId="0" fontId="25" fillId="0" borderId="0" xfId="0" applyFont="1" applyBorder="1" applyAlignment="1">
      <alignment horizontal="center" wrapText="1"/>
    </xf>
    <xf numFmtId="0" fontId="25" fillId="0" borderId="0" xfId="0" applyFont="1" applyBorder="1"/>
    <xf numFmtId="0" fontId="25" fillId="0" borderId="0" xfId="0" applyFont="1" applyBorder="1" applyAlignment="1">
      <alignment wrapText="1"/>
    </xf>
    <xf numFmtId="49" fontId="25" fillId="0" borderId="0" xfId="0" applyNumberFormat="1" applyFont="1" applyBorder="1" applyAlignment="1">
      <alignment wrapText="1"/>
    </xf>
    <xf numFmtId="49" fontId="25" fillId="0" borderId="0" xfId="0" applyNumberFormat="1" applyFont="1" applyBorder="1"/>
    <xf numFmtId="49" fontId="25" fillId="0" borderId="16" xfId="0" applyNumberFormat="1" applyFont="1" applyBorder="1"/>
    <xf numFmtId="49" fontId="25" fillId="0" borderId="16" xfId="0" applyNumberFormat="1" applyFont="1" applyBorder="1" applyAlignment="1">
      <alignment wrapText="1"/>
    </xf>
    <xf numFmtId="164" fontId="25" fillId="0" borderId="16" xfId="0" applyNumberFormat="1" applyFont="1" applyFill="1" applyBorder="1" applyAlignment="1">
      <alignment horizontal="left" vertical="top" wrapText="1"/>
    </xf>
    <xf numFmtId="10" fontId="25" fillId="0" borderId="16" xfId="9" applyNumberFormat="1" applyFont="1" applyFill="1" applyBorder="1" applyAlignment="1">
      <alignment horizontal="center" vertical="top" wrapText="1"/>
    </xf>
    <xf numFmtId="164" fontId="25" fillId="0" borderId="16" xfId="10" applyNumberFormat="1" applyFont="1" applyFill="1" applyBorder="1" applyAlignment="1">
      <alignment horizontal="left" vertical="top" wrapText="1"/>
    </xf>
    <xf numFmtId="0" fontId="29" fillId="0" borderId="16" xfId="0" applyFont="1" applyBorder="1"/>
    <xf numFmtId="43" fontId="25" fillId="0" borderId="0" xfId="1" applyFont="1" applyFill="1" applyBorder="1" applyAlignment="1">
      <alignment horizontal="left" vertical="top" wrapText="1"/>
    </xf>
    <xf numFmtId="43" fontId="25" fillId="0" borderId="0" xfId="1" applyFont="1" applyFill="1" applyBorder="1" applyAlignment="1">
      <alignment horizontal="center" vertical="top" wrapText="1"/>
    </xf>
    <xf numFmtId="43" fontId="29" fillId="0" borderId="0" xfId="1" applyFont="1"/>
    <xf numFmtId="43" fontId="25" fillId="0" borderId="0" xfId="1" applyFont="1"/>
    <xf numFmtId="10" fontId="25" fillId="0" borderId="0" xfId="2" applyNumberFormat="1" applyFont="1"/>
    <xf numFmtId="49" fontId="24" fillId="0" borderId="16" xfId="0" applyNumberFormat="1" applyFont="1" applyBorder="1"/>
    <xf numFmtId="164" fontId="24" fillId="0" borderId="16" xfId="0" applyNumberFormat="1" applyFont="1" applyFill="1" applyBorder="1" applyAlignment="1">
      <alignment horizontal="left" vertical="top" wrapText="1"/>
    </xf>
    <xf numFmtId="43" fontId="24" fillId="0" borderId="16" xfId="1" applyFont="1" applyFill="1" applyBorder="1" applyAlignment="1">
      <alignment horizontal="left" vertical="top" wrapText="1"/>
    </xf>
    <xf numFmtId="43" fontId="24" fillId="0" borderId="16" xfId="1" applyFont="1" applyFill="1" applyBorder="1" applyAlignment="1">
      <alignment horizontal="center" vertical="top" wrapText="1"/>
    </xf>
    <xf numFmtId="43" fontId="30" fillId="0" borderId="16" xfId="1" applyFont="1" applyBorder="1"/>
    <xf numFmtId="43" fontId="24" fillId="0" borderId="16" xfId="1" applyFont="1" applyBorder="1"/>
    <xf numFmtId="10" fontId="24" fillId="0" borderId="16" xfId="1" applyNumberFormat="1" applyFont="1" applyBorder="1"/>
    <xf numFmtId="10" fontId="24" fillId="0" borderId="16" xfId="2" applyNumberFormat="1" applyFont="1" applyBorder="1"/>
    <xf numFmtId="0" fontId="29" fillId="0" borderId="0" xfId="0" applyFont="1"/>
    <xf numFmtId="0" fontId="24" fillId="0" borderId="0" xfId="0" applyFont="1" applyBorder="1"/>
    <xf numFmtId="0" fontId="24" fillId="0" borderId="0" xfId="0" applyFont="1" applyBorder="1" applyAlignment="1"/>
    <xf numFmtId="0" fontId="24" fillId="0" borderId="0" xfId="0" applyFont="1" applyBorder="1" applyAlignment="1">
      <alignment horizontal="right"/>
    </xf>
    <xf numFmtId="49" fontId="24" fillId="0" borderId="0" xfId="0" applyNumberFormat="1" applyFont="1" applyBorder="1"/>
    <xf numFmtId="49" fontId="24" fillId="0" borderId="0" xfId="0" applyNumberFormat="1" applyFont="1" applyBorder="1" applyAlignment="1"/>
    <xf numFmtId="49" fontId="24" fillId="0" borderId="0" xfId="0" applyNumberFormat="1" applyFont="1" applyBorder="1" applyAlignment="1">
      <alignment horizontal="right"/>
    </xf>
    <xf numFmtId="49" fontId="25" fillId="0" borderId="0" xfId="0" applyNumberFormat="1" applyFont="1" applyBorder="1" applyAlignment="1"/>
    <xf numFmtId="167" fontId="25" fillId="0" borderId="0" xfId="1" applyNumberFormat="1" applyFont="1" applyBorder="1" applyAlignment="1"/>
    <xf numFmtId="49" fontId="25" fillId="0" borderId="16" xfId="0" applyNumberFormat="1" applyFont="1" applyBorder="1" applyAlignment="1"/>
    <xf numFmtId="167" fontId="25" fillId="0" borderId="16" xfId="1" applyNumberFormat="1" applyFont="1" applyBorder="1" applyAlignment="1"/>
    <xf numFmtId="0" fontId="25" fillId="0" borderId="0" xfId="0" applyFont="1"/>
    <xf numFmtId="0" fontId="25" fillId="0" borderId="1" xfId="0" applyFont="1" applyFill="1" applyBorder="1" applyAlignment="1">
      <alignment horizontal="right" vertical="top" wrapText="1"/>
    </xf>
    <xf numFmtId="164" fontId="24" fillId="0" borderId="0" xfId="1" applyNumberFormat="1" applyFont="1" applyFill="1" applyBorder="1" applyAlignment="1">
      <alignment wrapText="1"/>
    </xf>
    <xf numFmtId="0" fontId="24" fillId="0" borderId="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 xfId="0" applyFont="1" applyFill="1" applyBorder="1" applyAlignment="1">
      <alignment horizontal="center" vertical="center"/>
    </xf>
    <xf numFmtId="0" fontId="0" fillId="0" borderId="0" xfId="0" applyAlignment="1">
      <alignment vertical="center"/>
    </xf>
    <xf numFmtId="49" fontId="25" fillId="0" borderId="0" xfId="0" applyNumberFormat="1" applyFont="1" applyBorder="1" applyAlignment="1">
      <alignment horizontal="center" wrapText="1"/>
    </xf>
    <xf numFmtId="49" fontId="25" fillId="0" borderId="0" xfId="0" applyNumberFormat="1" applyFont="1" applyBorder="1" applyAlignment="1">
      <alignment horizontal="center"/>
    </xf>
    <xf numFmtId="167" fontId="25" fillId="0" borderId="0" xfId="1" applyNumberFormat="1" applyFont="1"/>
    <xf numFmtId="167" fontId="24" fillId="0" borderId="16" xfId="1" applyNumberFormat="1" applyFont="1" applyBorder="1"/>
    <xf numFmtId="10" fontId="25" fillId="0" borderId="0" xfId="2" applyNumberFormat="1" applyFont="1" applyBorder="1" applyAlignment="1">
      <alignment horizontal="right"/>
    </xf>
    <xf numFmtId="167" fontId="0" fillId="0" borderId="0" xfId="1" applyNumberFormat="1" applyFont="1"/>
    <xf numFmtId="164" fontId="0" fillId="0" borderId="0" xfId="0" applyNumberFormat="1"/>
    <xf numFmtId="167" fontId="24" fillId="0" borderId="1" xfId="1" applyNumberFormat="1" applyFont="1" applyFill="1" applyBorder="1" applyAlignment="1">
      <alignment wrapText="1"/>
    </xf>
    <xf numFmtId="167" fontId="24" fillId="0" borderId="0" xfId="1" applyNumberFormat="1" applyFont="1" applyFill="1" applyBorder="1" applyAlignment="1">
      <alignment wrapText="1"/>
    </xf>
    <xf numFmtId="167" fontId="6" fillId="0" borderId="0" xfId="1" applyNumberFormat="1" applyFont="1" applyFill="1" applyBorder="1"/>
    <xf numFmtId="167" fontId="5" fillId="0" borderId="1" xfId="1" applyNumberFormat="1" applyFont="1" applyFill="1" applyBorder="1"/>
    <xf numFmtId="167" fontId="5" fillId="0" borderId="0" xfId="1" applyNumberFormat="1" applyFont="1" applyFill="1" applyBorder="1"/>
    <xf numFmtId="167" fontId="6" fillId="0" borderId="0" xfId="1" applyNumberFormat="1" applyFont="1" applyFill="1" applyBorder="1" applyAlignment="1">
      <alignment wrapText="1"/>
    </xf>
    <xf numFmtId="167" fontId="24" fillId="0" borderId="1" xfId="1" applyNumberFormat="1" applyFont="1" applyFill="1" applyBorder="1"/>
    <xf numFmtId="167" fontId="24" fillId="0" borderId="0" xfId="1" applyNumberFormat="1" applyFont="1" applyFill="1" applyBorder="1"/>
    <xf numFmtId="167" fontId="25" fillId="0" borderId="2" xfId="1" applyNumberFormat="1" applyFont="1" applyFill="1" applyBorder="1" applyAlignment="1" applyProtection="1">
      <alignment horizontal="right" vertical="center"/>
      <protection locked="0"/>
    </xf>
    <xf numFmtId="167" fontId="25" fillId="0" borderId="2" xfId="7" applyNumberFormat="1" applyFont="1" applyFill="1" applyBorder="1" applyAlignment="1">
      <alignment horizontal="right" vertical="center"/>
      <protection locked="0"/>
    </xf>
    <xf numFmtId="0" fontId="31" fillId="0" borderId="0" xfId="0" applyFont="1" applyAlignment="1">
      <alignment horizontal="center"/>
    </xf>
    <xf numFmtId="0" fontId="10" fillId="0" borderId="0" xfId="0" applyFont="1" applyBorder="1" applyAlignment="1">
      <alignment horizontal="center" vertical="center" wrapText="1"/>
    </xf>
    <xf numFmtId="0" fontId="25" fillId="0" borderId="12" xfId="5" applyFont="1" applyFill="1" applyBorder="1" applyAlignment="1" applyProtection="1">
      <alignment horizontal="center" vertical="center" wrapText="1"/>
    </xf>
    <xf numFmtId="0" fontId="25" fillId="0" borderId="10" xfId="5" applyFont="1" applyFill="1" applyBorder="1" applyAlignment="1" applyProtection="1">
      <alignment horizontal="center" vertical="center" wrapText="1"/>
    </xf>
    <xf numFmtId="0" fontId="25" fillId="0" borderId="14" xfId="5" applyFont="1" applyFill="1" applyBorder="1" applyAlignment="1" applyProtection="1">
      <alignment horizontal="center" vertical="center" wrapText="1"/>
    </xf>
    <xf numFmtId="0" fontId="25" fillId="0" borderId="15" xfId="5" applyFont="1" applyFill="1" applyBorder="1" applyAlignment="1" applyProtection="1">
      <alignment horizontal="center" vertical="center" wrapText="1"/>
    </xf>
    <xf numFmtId="0" fontId="25" fillId="0" borderId="2" xfId="5" applyFont="1" applyFill="1" applyBorder="1" applyAlignment="1" applyProtection="1">
      <alignment horizontal="center" vertical="center" wrapText="1"/>
    </xf>
    <xf numFmtId="0" fontId="25" fillId="0" borderId="8" xfId="5" applyFont="1" applyFill="1" applyBorder="1" applyAlignment="1" applyProtection="1">
      <alignment horizontal="center" vertical="center" wrapText="1"/>
    </xf>
    <xf numFmtId="0" fontId="25" fillId="0" borderId="11" xfId="5" applyFont="1" applyFill="1" applyBorder="1" applyAlignment="1" applyProtection="1">
      <alignment horizontal="center" vertical="center" wrapText="1"/>
    </xf>
    <xf numFmtId="0" fontId="25" fillId="0" borderId="2" xfId="0" applyFont="1" applyFill="1" applyBorder="1" applyAlignment="1">
      <alignment horizontal="center" vertical="center" wrapText="1"/>
    </xf>
    <xf numFmtId="0" fontId="3" fillId="0" borderId="0" xfId="5" applyFont="1" applyFill="1" applyBorder="1" applyAlignment="1" applyProtection="1">
      <alignment horizontal="center" vertical="center" wrapText="1"/>
    </xf>
    <xf numFmtId="0" fontId="25" fillId="0" borderId="0" xfId="0" applyFont="1" applyFill="1" applyBorder="1" applyAlignment="1">
      <alignment horizontal="left" vertical="center" wrapText="1"/>
    </xf>
    <xf numFmtId="0" fontId="24" fillId="0" borderId="1" xfId="0" applyFont="1" applyFill="1" applyBorder="1" applyAlignment="1">
      <alignment horizontal="left" vertical="top" wrapText="1"/>
    </xf>
    <xf numFmtId="0" fontId="24" fillId="0" borderId="0" xfId="0" applyFont="1" applyBorder="1" applyAlignment="1">
      <alignment horizontal="center" wrapText="1"/>
    </xf>
    <xf numFmtId="0" fontId="24" fillId="0" borderId="0" xfId="0" applyFont="1" applyBorder="1" applyAlignment="1">
      <alignment horizontal="center"/>
    </xf>
    <xf numFmtId="0" fontId="25" fillId="0" borderId="0" xfId="0" applyFont="1" applyBorder="1" applyAlignment="1">
      <alignment horizontal="center"/>
    </xf>
  </cellXfs>
  <cellStyles count="12">
    <cellStyle name="=C:\WINNT35\SYSTEM32\COMMAND.COM" xfId="5" xr:uid="{00000000-0005-0000-0000-000000000000}"/>
    <cellStyle name="Comma" xfId="10" xr:uid="{00000000-0005-0000-0000-000001000000}"/>
    <cellStyle name="Heading 1 2 3 5" xfId="8" xr:uid="{00000000-0005-0000-0000-000002000000}"/>
    <cellStyle name="Heading 2 2 3 5" xfId="3" xr:uid="{00000000-0005-0000-0000-000003000000}"/>
    <cellStyle name="HeadingTable" xfId="6" xr:uid="{00000000-0005-0000-0000-000004000000}"/>
    <cellStyle name="Hyperkobling" xfId="11" builtinId="8"/>
    <cellStyle name="Komma" xfId="1" builtinId="3"/>
    <cellStyle name="Normal" xfId="0" builtinId="0"/>
    <cellStyle name="Normal 2 50 2" xfId="4" xr:uid="{00000000-0005-0000-0000-000008000000}"/>
    <cellStyle name="optionalExposure" xfId="7" xr:uid="{00000000-0005-0000-0000-000009000000}"/>
    <cellStyle name="Percent" xfId="9" xr:uid="{00000000-0005-0000-0000-00000A000000}"/>
    <cellStyle name="Prosent" xfId="2"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nhold!A1"/></Relationships>
</file>

<file path=xl/drawings/_rels/drawing3.xml.rels><?xml version="1.0" encoding="UTF-8" standalone="yes"?>
<Relationships xmlns="http://schemas.openxmlformats.org/package/2006/relationships"><Relationship Id="rId1" Type="http://schemas.openxmlformats.org/officeDocument/2006/relationships/hyperlink" Target="#Innhold!A1"/></Relationships>
</file>

<file path=xl/drawings/_rels/drawing4.xml.rels><?xml version="1.0" encoding="UTF-8" standalone="yes"?>
<Relationships xmlns="http://schemas.openxmlformats.org/package/2006/relationships"><Relationship Id="rId1" Type="http://schemas.openxmlformats.org/officeDocument/2006/relationships/hyperlink" Target="#Innhold!A1"/></Relationships>
</file>

<file path=xl/drawings/_rels/drawing5.xml.rels><?xml version="1.0" encoding="UTF-8" standalone="yes"?>
<Relationships xmlns="http://schemas.openxmlformats.org/package/2006/relationships"><Relationship Id="rId1" Type="http://schemas.openxmlformats.org/officeDocument/2006/relationships/hyperlink" Target="#Innhold!A1"/></Relationships>
</file>

<file path=xl/drawings/_rels/drawing6.xml.rels><?xml version="1.0" encoding="UTF-8" standalone="yes"?>
<Relationships xmlns="http://schemas.openxmlformats.org/package/2006/relationships"><Relationship Id="rId1" Type="http://schemas.openxmlformats.org/officeDocument/2006/relationships/hyperlink" Target="#Innhold!A1"/></Relationships>
</file>

<file path=xl/drawings/_rels/drawing7.xml.rels><?xml version="1.0" encoding="UTF-8" standalone="yes"?>
<Relationships xmlns="http://schemas.openxmlformats.org/package/2006/relationships"><Relationship Id="rId1" Type="http://schemas.openxmlformats.org/officeDocument/2006/relationships/hyperlink" Target="#Innhold!A1"/></Relationships>
</file>

<file path=xl/drawings/_rels/drawing8.xml.rels><?xml version="1.0" encoding="UTF-8" standalone="yes"?>
<Relationships xmlns="http://schemas.openxmlformats.org/package/2006/relationships"><Relationship Id="rId1" Type="http://schemas.openxmlformats.org/officeDocument/2006/relationships/hyperlink" Target="#Innhold!A1"/></Relationships>
</file>

<file path=xl/drawings/_rels/drawing9.xml.rels><?xml version="1.0" encoding="UTF-8" standalone="yes"?>
<Relationships xmlns="http://schemas.openxmlformats.org/package/2006/relationships"><Relationship Id="rId1" Type="http://schemas.openxmlformats.org/officeDocument/2006/relationships/hyperlink" Target="#Innhold!A1"/></Relationships>
</file>

<file path=xl/drawings/drawing1.xml><?xml version="1.0" encoding="utf-8"?>
<xdr:wsDr xmlns:xdr="http://schemas.openxmlformats.org/drawingml/2006/spreadsheetDrawing" xmlns:a="http://schemas.openxmlformats.org/drawingml/2006/main">
  <xdr:twoCellAnchor>
    <xdr:from>
      <xdr:col>0</xdr:col>
      <xdr:colOff>627379</xdr:colOff>
      <xdr:row>20</xdr:row>
      <xdr:rowOff>23452</xdr:rowOff>
    </xdr:from>
    <xdr:to>
      <xdr:col>9</xdr:col>
      <xdr:colOff>685800</xdr:colOff>
      <xdr:row>25</xdr:row>
      <xdr:rowOff>57761</xdr:rowOff>
    </xdr:to>
    <xdr:sp macro="" textlink="">
      <xdr:nvSpPr>
        <xdr:cNvPr id="2" name="Tekstboks 2">
          <a:extLst>
            <a:ext uri="{FF2B5EF4-FFF2-40B4-BE49-F238E27FC236}">
              <a16:creationId xmlns:a16="http://schemas.microsoft.com/office/drawing/2014/main" id="{355646C0-3CC2-45CA-B75E-D7734AF51725}"/>
            </a:ext>
          </a:extLst>
        </xdr:cNvPr>
        <xdr:cNvSpPr txBox="1">
          <a:spLocks noChangeArrowheads="1"/>
        </xdr:cNvSpPr>
      </xdr:nvSpPr>
      <xdr:spPr bwMode="auto">
        <a:xfrm>
          <a:off x="627379" y="3576277"/>
          <a:ext cx="6916421" cy="90108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nSpc>
              <a:spcPts val="1000"/>
            </a:lnSpc>
            <a:spcAft>
              <a:spcPts val="600"/>
            </a:spcAft>
          </a:pPr>
          <a:endParaRPr lang="nb-NO" sz="1100">
            <a:solidFill>
              <a:srgbClr val="004F59"/>
            </a:solidFill>
            <a:effectLst/>
            <a:latin typeface="Eika Bold" pitchFamily="50" charset="0"/>
            <a:ea typeface="Lucida Sans" panose="020B0602030504020204" pitchFamily="34" charset="0"/>
            <a:cs typeface="Times New Roman" panose="02020603050405020304" pitchFamily="18" charset="0"/>
          </a:endParaRPr>
        </a:p>
        <a:p>
          <a:pPr>
            <a:lnSpc>
              <a:spcPts val="1000"/>
            </a:lnSpc>
            <a:spcAft>
              <a:spcPts val="600"/>
            </a:spcAft>
          </a:pPr>
          <a:r>
            <a:rPr lang="nb-NO" sz="1600">
              <a:solidFill>
                <a:srgbClr val="004F59"/>
              </a:solidFill>
              <a:effectLst/>
              <a:latin typeface="Eika Bold" pitchFamily="50" charset="0"/>
              <a:ea typeface="Lucida Sans" panose="020B0602030504020204" pitchFamily="34" charset="0"/>
              <a:cs typeface="Times New Roman" panose="02020603050405020304" pitchFamily="18" charset="0"/>
            </a:rPr>
            <a:t>Offentliggjøring av finansiell informasjon</a:t>
          </a:r>
        </a:p>
        <a:p>
          <a:pPr>
            <a:lnSpc>
              <a:spcPts val="1000"/>
            </a:lnSpc>
            <a:spcAft>
              <a:spcPts val="600"/>
            </a:spcAft>
          </a:pPr>
          <a:r>
            <a:rPr lang="nb-NO" sz="1200">
              <a:solidFill>
                <a:schemeClr val="bg2"/>
              </a:solidFill>
              <a:effectLst/>
              <a:latin typeface="Eika Bold" pitchFamily="50" charset="0"/>
              <a:ea typeface="Lucida Sans" panose="020B0602030504020204" pitchFamily="34" charset="0"/>
              <a:cs typeface="Times New Roman" panose="02020603050405020304" pitchFamily="18" charset="0"/>
            </a:rPr>
            <a:t>Pilar 3</a:t>
          </a:r>
          <a:endParaRPr lang="nb-NO" sz="900">
            <a:solidFill>
              <a:schemeClr val="bg2"/>
            </a:solidFill>
            <a:effectLst/>
            <a:latin typeface="Lucida Sans" panose="020B0602030504020204" pitchFamily="34" charset="0"/>
            <a:ea typeface="Lucida Sans" panose="020B0602030504020204" pitchFamily="34" charset="0"/>
            <a:cs typeface="Times New Roman" panose="02020603050405020304" pitchFamily="18" charset="0"/>
          </a:endParaRPr>
        </a:p>
        <a:p>
          <a:pPr>
            <a:lnSpc>
              <a:spcPts val="1000"/>
            </a:lnSpc>
            <a:spcAft>
              <a:spcPts val="600"/>
            </a:spcAft>
          </a:pPr>
          <a:r>
            <a:rPr lang="nb-NO" sz="1100">
              <a:solidFill>
                <a:srgbClr val="7F7F7F"/>
              </a:solidFill>
              <a:effectLst/>
              <a:latin typeface="Eika Bold" pitchFamily="50" charset="0"/>
              <a:ea typeface="Lucida Sans" panose="020B0602030504020204" pitchFamily="34" charset="0"/>
              <a:cs typeface="Times New Roman" panose="02020603050405020304" pitchFamily="18" charset="0"/>
            </a:rPr>
            <a:t>Eika Gruppen</a:t>
          </a:r>
          <a:r>
            <a:rPr lang="nb-NO" sz="1100" baseline="0">
              <a:solidFill>
                <a:srgbClr val="7F7F7F"/>
              </a:solidFill>
              <a:effectLst/>
              <a:latin typeface="Eika Bold" pitchFamily="50" charset="0"/>
              <a:ea typeface="Lucida Sans" panose="020B0602030504020204" pitchFamily="34" charset="0"/>
              <a:cs typeface="Times New Roman" panose="02020603050405020304" pitchFamily="18" charset="0"/>
            </a:rPr>
            <a:t> - 2021</a:t>
          </a:r>
          <a:endParaRPr lang="nb-NO" sz="700">
            <a:effectLst/>
            <a:latin typeface="Lucida Sans" panose="020B0602030504020204" pitchFamily="34" charset="0"/>
            <a:ea typeface="Lucida Sans" panose="020B0602030504020204" pitchFamily="34" charset="0"/>
            <a:cs typeface="Times New Roman" panose="02020603050405020304" pitchFamily="18" charset="0"/>
          </a:endParaRPr>
        </a:p>
      </xdr:txBody>
    </xdr:sp>
    <xdr:clientData/>
  </xdr:twoCellAnchor>
  <xdr:twoCellAnchor editAs="oneCell">
    <xdr:from>
      <xdr:col>6</xdr:col>
      <xdr:colOff>734061</xdr:colOff>
      <xdr:row>22</xdr:row>
      <xdr:rowOff>106311</xdr:rowOff>
    </xdr:from>
    <xdr:to>
      <xdr:col>8</xdr:col>
      <xdr:colOff>60319</xdr:colOff>
      <xdr:row>24</xdr:row>
      <xdr:rowOff>41886</xdr:rowOff>
    </xdr:to>
    <xdr:pic>
      <xdr:nvPicPr>
        <xdr:cNvPr id="3" name="Bilde 2">
          <a:extLst>
            <a:ext uri="{FF2B5EF4-FFF2-40B4-BE49-F238E27FC236}">
              <a16:creationId xmlns:a16="http://schemas.microsoft.com/office/drawing/2014/main" id="{999A7C36-8E05-46CE-9207-0B84E700A8D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6061" y="4011561"/>
          <a:ext cx="850258" cy="288000"/>
        </a:xfrm>
        <a:prstGeom prst="rect">
          <a:avLst/>
        </a:prstGeom>
        <a:noFill/>
      </xdr:spPr>
    </xdr:pic>
    <xdr:clientData/>
  </xdr:twoCellAnchor>
  <xdr:twoCellAnchor editAs="oneCell">
    <xdr:from>
      <xdr:col>0</xdr:col>
      <xdr:colOff>571501</xdr:colOff>
      <xdr:row>3</xdr:row>
      <xdr:rowOff>151016</xdr:rowOff>
    </xdr:from>
    <xdr:to>
      <xdr:col>9</xdr:col>
      <xdr:colOff>279673</xdr:colOff>
      <xdr:row>20</xdr:row>
      <xdr:rowOff>19050</xdr:rowOff>
    </xdr:to>
    <xdr:pic>
      <xdr:nvPicPr>
        <xdr:cNvPr id="4" name="Bilde 3">
          <a:extLst>
            <a:ext uri="{FF2B5EF4-FFF2-40B4-BE49-F238E27FC236}">
              <a16:creationId xmlns:a16="http://schemas.microsoft.com/office/drawing/2014/main" id="{42C43225-9F09-4261-9F1C-E1E45A24E0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1" y="636791"/>
          <a:ext cx="6566172" cy="2935084"/>
        </a:xfrm>
        <a:prstGeom prst="rect">
          <a:avLst/>
        </a:prstGeom>
      </xdr:spPr>
    </xdr:pic>
    <xdr:clientData/>
  </xdr:twoCellAnchor>
  <xdr:twoCellAnchor>
    <xdr:from>
      <xdr:col>10</xdr:col>
      <xdr:colOff>66675</xdr:colOff>
      <xdr:row>3</xdr:row>
      <xdr:rowOff>47626</xdr:rowOff>
    </xdr:from>
    <xdr:to>
      <xdr:col>13</xdr:col>
      <xdr:colOff>400050</xdr:colOff>
      <xdr:row>25</xdr:row>
      <xdr:rowOff>76201</xdr:rowOff>
    </xdr:to>
    <xdr:sp macro="" textlink="">
      <xdr:nvSpPr>
        <xdr:cNvPr id="5" name="Rektangel 4">
          <a:extLst>
            <a:ext uri="{FF2B5EF4-FFF2-40B4-BE49-F238E27FC236}">
              <a16:creationId xmlns:a16="http://schemas.microsoft.com/office/drawing/2014/main" id="{110DCB4D-909F-4F7C-9BC7-770C589F673E}"/>
            </a:ext>
          </a:extLst>
        </xdr:cNvPr>
        <xdr:cNvSpPr/>
      </xdr:nvSpPr>
      <xdr:spPr>
        <a:xfrm>
          <a:off x="7686675" y="533401"/>
          <a:ext cx="8143875" cy="3962400"/>
        </a:xfrm>
        <a:prstGeom prst="rect">
          <a:avLst/>
        </a:prstGeom>
        <a:noFill/>
        <a:ln w="12700">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1123950</xdr:colOff>
      <xdr:row>3</xdr:row>
      <xdr:rowOff>0</xdr:rowOff>
    </xdr:from>
    <xdr:to>
      <xdr:col>6</xdr:col>
      <xdr:colOff>19050</xdr:colOff>
      <xdr:row>5</xdr:row>
      <xdr:rowOff>66675</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324600" y="485775"/>
          <a:ext cx="2057400" cy="42862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a:latin typeface="Eika Medium" pitchFamily="50" charset="0"/>
            </a:rPr>
            <a:t>Tilbake til innholdsfortegnelsen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4010025</xdr:colOff>
      <xdr:row>3</xdr:row>
      <xdr:rowOff>9525</xdr:rowOff>
    </xdr:from>
    <xdr:to>
      <xdr:col>5</xdr:col>
      <xdr:colOff>38100</xdr:colOff>
      <xdr:row>5</xdr:row>
      <xdr:rowOff>76200</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5924550" y="495300"/>
          <a:ext cx="2057400" cy="42862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a:latin typeface="Eika Medium" pitchFamily="50" charset="0"/>
            </a:rPr>
            <a:t>Tilbake til innholdsfortegnelsen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4152900</xdr:colOff>
      <xdr:row>2</xdr:row>
      <xdr:rowOff>95250</xdr:rowOff>
    </xdr:from>
    <xdr:to>
      <xdr:col>5</xdr:col>
      <xdr:colOff>57150</xdr:colOff>
      <xdr:row>5</xdr:row>
      <xdr:rowOff>0</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067425" y="419100"/>
          <a:ext cx="2057400" cy="42862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a:latin typeface="Eika Medium" pitchFamily="50" charset="0"/>
            </a:rPr>
            <a:t>Tilbake til innholdsfortegnelsen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4124325</xdr:colOff>
      <xdr:row>3</xdr:row>
      <xdr:rowOff>0</xdr:rowOff>
    </xdr:from>
    <xdr:to>
      <xdr:col>5</xdr:col>
      <xdr:colOff>28575</xdr:colOff>
      <xdr:row>5</xdr:row>
      <xdr:rowOff>66675</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38850" y="485775"/>
          <a:ext cx="2057400" cy="42862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a:latin typeface="Eika Medium" pitchFamily="50" charset="0"/>
            </a:rPr>
            <a:t>Tilbake til innholdsfortegnelsen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4114800</xdr:colOff>
      <xdr:row>2</xdr:row>
      <xdr:rowOff>95250</xdr:rowOff>
    </xdr:from>
    <xdr:to>
      <xdr:col>5</xdr:col>
      <xdr:colOff>9525</xdr:colOff>
      <xdr:row>5</xdr:row>
      <xdr:rowOff>0</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029325" y="419100"/>
          <a:ext cx="2057400" cy="42862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a:latin typeface="Eika Medium" pitchFamily="50" charset="0"/>
            </a:rPr>
            <a:t>Tilbake til innholdsfortegnelsen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238125</xdr:colOff>
      <xdr:row>3</xdr:row>
      <xdr:rowOff>57150</xdr:rowOff>
    </xdr:from>
    <xdr:to>
      <xdr:col>12</xdr:col>
      <xdr:colOff>9525</xdr:colOff>
      <xdr:row>5</xdr:row>
      <xdr:rowOff>123825</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0487025" y="542925"/>
          <a:ext cx="2057400" cy="42862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a:latin typeface="Eika Medium" pitchFamily="50" charset="0"/>
            </a:rPr>
            <a:t>Tilbake til innholdsfortegnelsen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447675</xdr:colOff>
      <xdr:row>2</xdr:row>
      <xdr:rowOff>133350</xdr:rowOff>
    </xdr:from>
    <xdr:to>
      <xdr:col>6</xdr:col>
      <xdr:colOff>0</xdr:colOff>
      <xdr:row>5</xdr:row>
      <xdr:rowOff>38100</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543675" y="457200"/>
          <a:ext cx="2057400" cy="42862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a:latin typeface="Eika Medium" pitchFamily="50" charset="0"/>
            </a:rPr>
            <a:t>Tilbake til innholdsfortegnelsen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323850</xdr:colOff>
      <xdr:row>2</xdr:row>
      <xdr:rowOff>142875</xdr:rowOff>
    </xdr:from>
    <xdr:to>
      <xdr:col>15</xdr:col>
      <xdr:colOff>1333500</xdr:colOff>
      <xdr:row>5</xdr:row>
      <xdr:rowOff>47625</xdr:rowOff>
    </xdr:to>
    <xdr:sp macro="" textlink="">
      <xdr:nvSpPr>
        <xdr:cNvPr id="2" name="Rektangel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4573250" y="466725"/>
          <a:ext cx="2057400" cy="428625"/>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nb-NO" sz="1050">
              <a:latin typeface="Eika Medium" pitchFamily="50" charset="0"/>
            </a:rPr>
            <a:t>Tilbake til innholdsfortegnelsen</a:t>
          </a:r>
        </a:p>
      </xdr:txBody>
    </xdr:sp>
    <xdr:clientData/>
  </xdr:twoCellAnchor>
</xdr:wsDr>
</file>

<file path=xl/theme/theme1.xml><?xml version="1.0" encoding="utf-8"?>
<a:theme xmlns:a="http://schemas.openxmlformats.org/drawingml/2006/main" name="Office Theme">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L5:Q25"/>
  <sheetViews>
    <sheetView showGridLines="0" tabSelected="1" workbookViewId="0">
      <selection activeCell="M19" sqref="M19"/>
    </sheetView>
  </sheetViews>
  <sheetFormatPr baseColWidth="10" defaultRowHeight="12.75" x14ac:dyDescent="0.2"/>
  <cols>
    <col min="13" max="13" width="94.28515625" customWidth="1"/>
  </cols>
  <sheetData>
    <row r="5" spans="12:17" ht="30.75" x14ac:dyDescent="0.45">
      <c r="L5" s="269" t="s">
        <v>404</v>
      </c>
      <c r="M5" s="269"/>
    </row>
    <row r="10" spans="12:17" ht="15" x14ac:dyDescent="0.25">
      <c r="L10" s="76" t="s">
        <v>5</v>
      </c>
      <c r="M10" s="77" t="s">
        <v>0</v>
      </c>
      <c r="N10" s="9"/>
      <c r="O10" s="9"/>
      <c r="P10" s="9"/>
      <c r="Q10" s="9"/>
    </row>
    <row r="11" spans="12:17" x14ac:dyDescent="0.2">
      <c r="L11" s="81" t="s">
        <v>3</v>
      </c>
      <c r="M11" s="82" t="s">
        <v>6</v>
      </c>
      <c r="N11" s="79"/>
      <c r="O11" s="9"/>
      <c r="P11" s="9"/>
      <c r="Q11" s="9"/>
    </row>
    <row r="12" spans="12:17" x14ac:dyDescent="0.2">
      <c r="L12" s="81" t="s">
        <v>4</v>
      </c>
      <c r="M12" s="82" t="s">
        <v>72</v>
      </c>
      <c r="N12" s="79"/>
      <c r="O12" s="9"/>
      <c r="P12" s="9"/>
      <c r="Q12" s="9"/>
    </row>
    <row r="13" spans="12:17" x14ac:dyDescent="0.2">
      <c r="L13" s="74"/>
      <c r="M13" s="80"/>
      <c r="N13" s="79"/>
      <c r="O13" s="9"/>
      <c r="P13" s="9"/>
      <c r="Q13" s="9"/>
    </row>
    <row r="14" spans="12:17" ht="15" x14ac:dyDescent="0.25">
      <c r="L14" s="76" t="s">
        <v>207</v>
      </c>
      <c r="M14" s="77" t="s">
        <v>1</v>
      </c>
      <c r="N14" s="9"/>
      <c r="O14" s="9"/>
      <c r="P14" s="9"/>
      <c r="Q14" s="9"/>
    </row>
    <row r="15" spans="12:17" x14ac:dyDescent="0.2">
      <c r="L15" s="81" t="s">
        <v>288</v>
      </c>
      <c r="M15" s="82" t="s">
        <v>208</v>
      </c>
      <c r="N15" s="79"/>
      <c r="O15" s="9"/>
      <c r="P15" s="9"/>
      <c r="Q15" s="9"/>
    </row>
    <row r="16" spans="12:17" x14ac:dyDescent="0.2">
      <c r="L16" s="81" t="s">
        <v>287</v>
      </c>
      <c r="M16" s="82" t="s">
        <v>222</v>
      </c>
      <c r="N16" s="79"/>
      <c r="O16" s="9"/>
      <c r="P16" s="9"/>
      <c r="Q16" s="9"/>
    </row>
    <row r="17" spans="12:17" x14ac:dyDescent="0.2">
      <c r="L17" s="81" t="s">
        <v>286</v>
      </c>
      <c r="M17" s="82" t="s">
        <v>262</v>
      </c>
      <c r="N17" s="79"/>
      <c r="O17" s="9"/>
      <c r="P17" s="9"/>
      <c r="Q17" s="9"/>
    </row>
    <row r="18" spans="12:17" x14ac:dyDescent="0.2">
      <c r="L18" s="74"/>
      <c r="M18" s="75"/>
      <c r="N18" s="9"/>
      <c r="O18" s="9"/>
      <c r="P18" s="9"/>
      <c r="Q18" s="9"/>
    </row>
    <row r="19" spans="12:17" ht="15" x14ac:dyDescent="0.25">
      <c r="L19" s="76" t="s">
        <v>369</v>
      </c>
      <c r="M19" s="78" t="s">
        <v>2</v>
      </c>
      <c r="N19" s="9"/>
      <c r="O19" s="9"/>
      <c r="P19" s="9"/>
      <c r="Q19" s="9"/>
    </row>
    <row r="20" spans="12:17" x14ac:dyDescent="0.2">
      <c r="L20" s="73"/>
      <c r="M20" s="9"/>
      <c r="N20" s="9"/>
      <c r="O20" s="9"/>
      <c r="P20" s="9"/>
      <c r="Q20" s="9"/>
    </row>
    <row r="21" spans="12:17" ht="15" x14ac:dyDescent="0.25">
      <c r="L21" s="76" t="s">
        <v>289</v>
      </c>
      <c r="M21" s="78" t="s">
        <v>290</v>
      </c>
      <c r="N21" s="9"/>
      <c r="O21" s="9"/>
      <c r="P21" s="9"/>
      <c r="Q21" s="9"/>
    </row>
    <row r="22" spans="12:17" x14ac:dyDescent="0.2">
      <c r="L22" s="73"/>
      <c r="M22" s="9"/>
      <c r="N22" s="9"/>
      <c r="O22" s="9"/>
      <c r="P22" s="9"/>
      <c r="Q22" s="9"/>
    </row>
    <row r="23" spans="12:17" ht="15" x14ac:dyDescent="0.25">
      <c r="L23" s="76" t="s">
        <v>373</v>
      </c>
      <c r="M23" s="78" t="s">
        <v>374</v>
      </c>
      <c r="N23" s="9"/>
      <c r="O23" s="9"/>
      <c r="P23" s="9"/>
      <c r="Q23" s="9"/>
    </row>
    <row r="24" spans="12:17" x14ac:dyDescent="0.2">
      <c r="L24" s="72"/>
    </row>
    <row r="25" spans="12:17" x14ac:dyDescent="0.2">
      <c r="L25" s="72"/>
    </row>
  </sheetData>
  <mergeCells count="1">
    <mergeCell ref="L5:M5"/>
  </mergeCells>
  <hyperlinks>
    <hyperlink ref="M15" location="'2.1'!A1" display="Table LRSum: Summary reconciliation of accounting assets and leverage ratio exposures" xr:uid="{00000000-0004-0000-0100-000000000000}"/>
    <hyperlink ref="M16" location="'2.2'!A1" display="Table LRCom: Leverage ratio common disclosure" xr:uid="{00000000-0004-0000-0100-000001000000}"/>
    <hyperlink ref="M17" location="'2.3'!A1" display="Table LRSpl: Split-up of on balance sheet exposures (excluding derivatives, SFTs and exempted exposures)" xr:uid="{00000000-0004-0000-0100-000002000000}"/>
    <hyperlink ref="M19" location="'3.0'!A1" display="Pantsatte og ikke-pantsatte eiendeler" xr:uid="{00000000-0004-0000-0100-000003000000}"/>
    <hyperlink ref="M21" location="'4.0'!A1" display="LCR" xr:uid="{00000000-0004-0000-0100-000004000000}"/>
    <hyperlink ref="M23" location="'5.0'!A1" display="Offentliggjøring av opplysninger om motsyklisk kapitalbufferkrav" xr:uid="{00000000-0004-0000-0100-000005000000}"/>
    <hyperlink ref="M11" location="'1.1'!A1" display="Skjema for offentliggjøring av de viktigste avtalevilkårene for kapitalinstrumenter" xr:uid="{00000000-0004-0000-0100-000006000000}"/>
    <hyperlink ref="M12" location="'1.2'!A1" display="Skjema for offentliggjøring av sammensetningen av ansvarlig kapital" xr:uid="{00000000-0004-0000-0100-000007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C5:L61"/>
  <sheetViews>
    <sheetView showGridLines="0" workbookViewId="0">
      <selection activeCell="F38" sqref="F38"/>
    </sheetView>
  </sheetViews>
  <sheetFormatPr baseColWidth="10" defaultRowHeight="12.75" x14ac:dyDescent="0.2"/>
  <cols>
    <col min="1" max="2" width="11.42578125" style="1"/>
    <col min="3" max="3" width="5.85546875" style="1" customWidth="1"/>
    <col min="4" max="4" width="49.28515625" style="1" customWidth="1"/>
    <col min="5" max="6" width="23.7109375" style="1" customWidth="1"/>
    <col min="7" max="16384" width="11.42578125" style="1"/>
  </cols>
  <sheetData>
    <row r="5" spans="3:6" ht="15.75" x14ac:dyDescent="0.25">
      <c r="C5" s="7" t="s">
        <v>5</v>
      </c>
      <c r="D5" s="8" t="s">
        <v>0</v>
      </c>
    </row>
    <row r="8" spans="3:6" x14ac:dyDescent="0.2">
      <c r="C8" s="24" t="s">
        <v>3</v>
      </c>
      <c r="D8" s="21" t="s">
        <v>6</v>
      </c>
    </row>
    <row r="11" spans="3:6" x14ac:dyDescent="0.2">
      <c r="C11" s="83" t="s">
        <v>6</v>
      </c>
      <c r="D11" s="84"/>
      <c r="E11" s="84"/>
      <c r="F11" s="84"/>
    </row>
    <row r="12" spans="3:6" x14ac:dyDescent="0.2">
      <c r="C12" s="2"/>
      <c r="D12" s="3"/>
      <c r="E12" s="3"/>
      <c r="F12" s="3"/>
    </row>
    <row r="13" spans="3:6" x14ac:dyDescent="0.2">
      <c r="C13" s="125">
        <v>1</v>
      </c>
      <c r="D13" s="86" t="s">
        <v>7</v>
      </c>
      <c r="E13" s="87" t="s">
        <v>8</v>
      </c>
      <c r="F13" s="87" t="s">
        <v>8</v>
      </c>
    </row>
    <row r="14" spans="3:6" ht="22.5" x14ac:dyDescent="0.2">
      <c r="C14" s="125">
        <v>2</v>
      </c>
      <c r="D14" s="86" t="s">
        <v>9</v>
      </c>
      <c r="E14" s="87" t="s">
        <v>10</v>
      </c>
      <c r="F14" s="87" t="s">
        <v>11</v>
      </c>
    </row>
    <row r="15" spans="3:6" x14ac:dyDescent="0.2">
      <c r="C15" s="130">
        <v>3</v>
      </c>
      <c r="D15" s="89" t="s">
        <v>371</v>
      </c>
      <c r="E15" s="90" t="s">
        <v>370</v>
      </c>
      <c r="F15" s="90" t="s">
        <v>370</v>
      </c>
    </row>
    <row r="16" spans="3:6" x14ac:dyDescent="0.2">
      <c r="C16" s="6"/>
      <c r="D16" s="5"/>
      <c r="E16" s="4"/>
      <c r="F16" s="4"/>
    </row>
    <row r="17" spans="3:12" x14ac:dyDescent="0.2">
      <c r="C17" s="88"/>
      <c r="D17" s="96" t="s">
        <v>12</v>
      </c>
      <c r="E17" s="90"/>
      <c r="F17" s="90"/>
    </row>
    <row r="18" spans="3:12" x14ac:dyDescent="0.2">
      <c r="C18" s="85"/>
      <c r="D18" s="91"/>
      <c r="E18" s="87"/>
      <c r="F18" s="87"/>
    </row>
    <row r="19" spans="3:12" x14ac:dyDescent="0.2">
      <c r="C19" s="85">
        <v>4</v>
      </c>
      <c r="D19" s="86" t="s">
        <v>13</v>
      </c>
      <c r="E19" s="87" t="s">
        <v>14</v>
      </c>
      <c r="F19" s="92" t="s">
        <v>15</v>
      </c>
    </row>
    <row r="20" spans="3:12" x14ac:dyDescent="0.2">
      <c r="C20" s="85">
        <v>5</v>
      </c>
      <c r="D20" s="86" t="s">
        <v>16</v>
      </c>
      <c r="E20" s="87" t="s">
        <v>14</v>
      </c>
      <c r="F20" s="92" t="s">
        <v>15</v>
      </c>
    </row>
    <row r="21" spans="3:12" ht="22.5" x14ac:dyDescent="0.2">
      <c r="C21" s="85">
        <v>6</v>
      </c>
      <c r="D21" s="86" t="s">
        <v>17</v>
      </c>
      <c r="E21" s="92" t="s">
        <v>18</v>
      </c>
      <c r="F21" s="92" t="s">
        <v>18</v>
      </c>
      <c r="L21" s="9"/>
    </row>
    <row r="22" spans="3:12" x14ac:dyDescent="0.2">
      <c r="C22" s="85">
        <v>7</v>
      </c>
      <c r="D22" s="86" t="s">
        <v>19</v>
      </c>
      <c r="E22" s="87" t="s">
        <v>20</v>
      </c>
      <c r="F22" s="87" t="s">
        <v>21</v>
      </c>
    </row>
    <row r="23" spans="3:12" ht="22.5" x14ac:dyDescent="0.2">
      <c r="C23" s="85">
        <v>8</v>
      </c>
      <c r="D23" s="86" t="s">
        <v>22</v>
      </c>
      <c r="E23" s="93">
        <v>125000000</v>
      </c>
      <c r="F23" s="93">
        <v>100000000</v>
      </c>
    </row>
    <row r="24" spans="3:12" x14ac:dyDescent="0.2">
      <c r="C24" s="85">
        <v>9</v>
      </c>
      <c r="D24" s="86" t="s">
        <v>23</v>
      </c>
      <c r="E24" s="93">
        <v>125000000</v>
      </c>
      <c r="F24" s="93">
        <v>100000000</v>
      </c>
    </row>
    <row r="25" spans="3:12" x14ac:dyDescent="0.2">
      <c r="C25" s="85" t="s">
        <v>24</v>
      </c>
      <c r="D25" s="86" t="s">
        <v>25</v>
      </c>
      <c r="E25" s="93">
        <v>100000</v>
      </c>
      <c r="F25" s="93">
        <v>100000</v>
      </c>
    </row>
    <row r="26" spans="3:12" x14ac:dyDescent="0.2">
      <c r="C26" s="85" t="s">
        <v>26</v>
      </c>
      <c r="D26" s="86" t="s">
        <v>27</v>
      </c>
      <c r="E26" s="94">
        <v>1</v>
      </c>
      <c r="F26" s="94">
        <v>1</v>
      </c>
    </row>
    <row r="27" spans="3:12" x14ac:dyDescent="0.2">
      <c r="C27" s="85">
        <v>10</v>
      </c>
      <c r="D27" s="86" t="s">
        <v>28</v>
      </c>
      <c r="E27" s="87" t="s">
        <v>29</v>
      </c>
      <c r="F27" s="87" t="s">
        <v>29</v>
      </c>
    </row>
    <row r="28" spans="3:12" x14ac:dyDescent="0.2">
      <c r="C28" s="85">
        <v>11</v>
      </c>
      <c r="D28" s="86" t="s">
        <v>30</v>
      </c>
      <c r="E28" s="95">
        <v>43440</v>
      </c>
      <c r="F28" s="95">
        <v>43440</v>
      </c>
    </row>
    <row r="29" spans="3:12" x14ac:dyDescent="0.2">
      <c r="C29" s="85">
        <v>12</v>
      </c>
      <c r="D29" s="86" t="s">
        <v>31</v>
      </c>
      <c r="E29" s="87" t="s">
        <v>32</v>
      </c>
      <c r="F29" s="87" t="s">
        <v>33</v>
      </c>
    </row>
    <row r="30" spans="3:12" x14ac:dyDescent="0.2">
      <c r="C30" s="85">
        <v>13</v>
      </c>
      <c r="D30" s="86" t="s">
        <v>34</v>
      </c>
      <c r="E30" s="95">
        <v>47093</v>
      </c>
      <c r="F30" s="95">
        <v>73025</v>
      </c>
    </row>
    <row r="31" spans="3:12" x14ac:dyDescent="0.2">
      <c r="C31" s="85">
        <v>14</v>
      </c>
      <c r="D31" s="86" t="s">
        <v>35</v>
      </c>
      <c r="E31" s="95" t="s">
        <v>36</v>
      </c>
      <c r="F31" s="95" t="s">
        <v>36</v>
      </c>
    </row>
    <row r="32" spans="3:12" ht="22.5" x14ac:dyDescent="0.2">
      <c r="C32" s="85">
        <v>15</v>
      </c>
      <c r="D32" s="86" t="s">
        <v>37</v>
      </c>
      <c r="E32" s="95">
        <v>45266</v>
      </c>
      <c r="F32" s="95">
        <v>45266</v>
      </c>
    </row>
    <row r="33" spans="3:6" x14ac:dyDescent="0.2">
      <c r="C33" s="88">
        <v>16</v>
      </c>
      <c r="D33" s="89" t="s">
        <v>38</v>
      </c>
      <c r="E33" s="90" t="s">
        <v>39</v>
      </c>
      <c r="F33" s="90" t="s">
        <v>39</v>
      </c>
    </row>
    <row r="34" spans="3:6" x14ac:dyDescent="0.2">
      <c r="C34" s="6"/>
      <c r="D34" s="5"/>
      <c r="E34" s="4"/>
      <c r="F34" s="4"/>
    </row>
    <row r="35" spans="3:6" x14ac:dyDescent="0.2">
      <c r="C35" s="88"/>
      <c r="D35" s="96" t="s">
        <v>40</v>
      </c>
      <c r="E35" s="90"/>
      <c r="F35" s="90"/>
    </row>
    <row r="36" spans="3:6" x14ac:dyDescent="0.2">
      <c r="C36" s="85"/>
      <c r="D36" s="91"/>
      <c r="E36" s="87"/>
      <c r="F36" s="87"/>
    </row>
    <row r="37" spans="3:6" x14ac:dyDescent="0.2">
      <c r="C37" s="85">
        <v>17</v>
      </c>
      <c r="D37" s="86" t="s">
        <v>41</v>
      </c>
      <c r="E37" s="87" t="s">
        <v>42</v>
      </c>
      <c r="F37" s="87" t="s">
        <v>42</v>
      </c>
    </row>
    <row r="38" spans="3:6" x14ac:dyDescent="0.2">
      <c r="C38" s="85">
        <v>18</v>
      </c>
      <c r="D38" s="86" t="s">
        <v>43</v>
      </c>
      <c r="E38" s="87" t="s">
        <v>44</v>
      </c>
      <c r="F38" s="87" t="s">
        <v>45</v>
      </c>
    </row>
    <row r="39" spans="3:6" ht="22.5" x14ac:dyDescent="0.2">
      <c r="C39" s="85">
        <v>19</v>
      </c>
      <c r="D39" s="86" t="s">
        <v>46</v>
      </c>
      <c r="E39" s="87" t="s">
        <v>47</v>
      </c>
      <c r="F39" s="87" t="s">
        <v>47</v>
      </c>
    </row>
    <row r="40" spans="3:6" ht="22.5" x14ac:dyDescent="0.2">
      <c r="C40" s="85" t="s">
        <v>48</v>
      </c>
      <c r="D40" s="86" t="s">
        <v>49</v>
      </c>
      <c r="E40" s="87" t="s">
        <v>50</v>
      </c>
      <c r="F40" s="87" t="s">
        <v>50</v>
      </c>
    </row>
    <row r="41" spans="3:6" ht="22.5" x14ac:dyDescent="0.2">
      <c r="C41" s="85" t="s">
        <v>51</v>
      </c>
      <c r="D41" s="86" t="s">
        <v>52</v>
      </c>
      <c r="E41" s="87" t="s">
        <v>50</v>
      </c>
      <c r="F41" s="87" t="s">
        <v>50</v>
      </c>
    </row>
    <row r="42" spans="3:6" x14ac:dyDescent="0.2">
      <c r="C42" s="85">
        <v>21</v>
      </c>
      <c r="D42" s="86" t="s">
        <v>53</v>
      </c>
      <c r="E42" s="87" t="s">
        <v>47</v>
      </c>
      <c r="F42" s="87" t="s">
        <v>47</v>
      </c>
    </row>
    <row r="43" spans="3:6" x14ac:dyDescent="0.2">
      <c r="C43" s="88">
        <v>22</v>
      </c>
      <c r="D43" s="89" t="s">
        <v>54</v>
      </c>
      <c r="E43" s="90" t="s">
        <v>55</v>
      </c>
      <c r="F43" s="90" t="s">
        <v>55</v>
      </c>
    </row>
    <row r="44" spans="3:6" x14ac:dyDescent="0.2">
      <c r="C44" s="6"/>
      <c r="D44" s="5"/>
      <c r="E44" s="4"/>
      <c r="F44" s="4"/>
    </row>
    <row r="45" spans="3:6" x14ac:dyDescent="0.2">
      <c r="C45" s="88"/>
      <c r="D45" s="96" t="s">
        <v>56</v>
      </c>
      <c r="E45" s="90"/>
      <c r="F45" s="90"/>
    </row>
    <row r="46" spans="3:6" x14ac:dyDescent="0.2">
      <c r="C46" s="85"/>
      <c r="D46" s="91"/>
      <c r="E46" s="87"/>
      <c r="F46" s="87"/>
    </row>
    <row r="47" spans="3:6" x14ac:dyDescent="0.2">
      <c r="C47" s="125">
        <v>23</v>
      </c>
      <c r="D47" s="86" t="s">
        <v>57</v>
      </c>
      <c r="E47" s="87" t="s">
        <v>47</v>
      </c>
      <c r="F47" s="87" t="s">
        <v>47</v>
      </c>
    </row>
    <row r="48" spans="3:6" x14ac:dyDescent="0.2">
      <c r="C48" s="125">
        <v>24</v>
      </c>
      <c r="D48" s="86" t="s">
        <v>58</v>
      </c>
      <c r="E48" s="87" t="s">
        <v>408</v>
      </c>
      <c r="F48" s="87" t="s">
        <v>408</v>
      </c>
    </row>
    <row r="49" spans="3:6" x14ac:dyDescent="0.2">
      <c r="C49" s="125">
        <v>25</v>
      </c>
      <c r="D49" s="86" t="s">
        <v>59</v>
      </c>
      <c r="E49" s="87" t="s">
        <v>408</v>
      </c>
      <c r="F49" s="87" t="s">
        <v>408</v>
      </c>
    </row>
    <row r="50" spans="3:6" x14ac:dyDescent="0.2">
      <c r="C50" s="125">
        <v>26</v>
      </c>
      <c r="D50" s="86" t="s">
        <v>60</v>
      </c>
      <c r="E50" s="87" t="s">
        <v>408</v>
      </c>
      <c r="F50" s="87" t="s">
        <v>408</v>
      </c>
    </row>
    <row r="51" spans="3:6" x14ac:dyDescent="0.2">
      <c r="C51" s="125">
        <v>27</v>
      </c>
      <c r="D51" s="86" t="s">
        <v>61</v>
      </c>
      <c r="E51" s="87" t="s">
        <v>408</v>
      </c>
      <c r="F51" s="87" t="s">
        <v>408</v>
      </c>
    </row>
    <row r="52" spans="3:6" x14ac:dyDescent="0.2">
      <c r="C52" s="125">
        <v>28</v>
      </c>
      <c r="D52" s="86" t="s">
        <v>62</v>
      </c>
      <c r="E52" s="87" t="s">
        <v>408</v>
      </c>
      <c r="F52" s="87" t="s">
        <v>408</v>
      </c>
    </row>
    <row r="53" spans="3:6" ht="22.5" x14ac:dyDescent="0.2">
      <c r="C53" s="125">
        <v>29</v>
      </c>
      <c r="D53" s="86" t="s">
        <v>63</v>
      </c>
      <c r="E53" s="87" t="s">
        <v>408</v>
      </c>
      <c r="F53" s="87" t="s">
        <v>408</v>
      </c>
    </row>
    <row r="54" spans="3:6" x14ac:dyDescent="0.2">
      <c r="C54" s="125">
        <v>30</v>
      </c>
      <c r="D54" s="86" t="s">
        <v>64</v>
      </c>
      <c r="E54" s="87" t="s">
        <v>408</v>
      </c>
      <c r="F54" s="87" t="s">
        <v>408</v>
      </c>
    </row>
    <row r="55" spans="3:6" x14ac:dyDescent="0.2">
      <c r="C55" s="125">
        <v>31</v>
      </c>
      <c r="D55" s="86" t="s">
        <v>65</v>
      </c>
      <c r="E55" s="87" t="s">
        <v>47</v>
      </c>
      <c r="F55" s="87" t="s">
        <v>47</v>
      </c>
    </row>
    <row r="56" spans="3:6" x14ac:dyDescent="0.2">
      <c r="C56" s="125">
        <v>32</v>
      </c>
      <c r="D56" s="86" t="s">
        <v>66</v>
      </c>
      <c r="E56" s="87" t="s">
        <v>408</v>
      </c>
      <c r="F56" s="87" t="s">
        <v>408</v>
      </c>
    </row>
    <row r="57" spans="3:6" x14ac:dyDescent="0.2">
      <c r="C57" s="125">
        <v>33</v>
      </c>
      <c r="D57" s="86" t="s">
        <v>67</v>
      </c>
      <c r="E57" s="87" t="s">
        <v>408</v>
      </c>
      <c r="F57" s="87" t="s">
        <v>408</v>
      </c>
    </row>
    <row r="58" spans="3:6" ht="14.25" customHeight="1" x14ac:dyDescent="0.2">
      <c r="C58" s="125">
        <v>34</v>
      </c>
      <c r="D58" s="86" t="s">
        <v>68</v>
      </c>
      <c r="E58" s="87" t="s">
        <v>408</v>
      </c>
      <c r="F58" s="87" t="s">
        <v>408</v>
      </c>
    </row>
    <row r="59" spans="3:6" ht="22.5" x14ac:dyDescent="0.2">
      <c r="C59" s="125">
        <v>35</v>
      </c>
      <c r="D59" s="86" t="s">
        <v>69</v>
      </c>
      <c r="E59" s="87" t="s">
        <v>408</v>
      </c>
      <c r="F59" s="87" t="s">
        <v>408</v>
      </c>
    </row>
    <row r="60" spans="3:6" ht="22.5" x14ac:dyDescent="0.2">
      <c r="C60" s="125">
        <v>36</v>
      </c>
      <c r="D60" s="86" t="s">
        <v>70</v>
      </c>
      <c r="E60" s="87" t="s">
        <v>47</v>
      </c>
      <c r="F60" s="87" t="s">
        <v>47</v>
      </c>
    </row>
    <row r="61" spans="3:6" x14ac:dyDescent="0.2">
      <c r="C61" s="130">
        <v>37</v>
      </c>
      <c r="D61" s="89" t="s">
        <v>71</v>
      </c>
      <c r="E61" s="90" t="s">
        <v>408</v>
      </c>
      <c r="F61" s="90" t="s">
        <v>408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C5:E327"/>
  <sheetViews>
    <sheetView showGridLines="0" topLeftCell="A109" workbookViewId="0">
      <selection activeCell="F148" sqref="F148"/>
    </sheetView>
  </sheetViews>
  <sheetFormatPr baseColWidth="10" defaultRowHeight="12.75" x14ac:dyDescent="0.2"/>
  <cols>
    <col min="3" max="3" width="5.85546875" customWidth="1"/>
    <col min="4" max="4" width="66.7109375" customWidth="1"/>
    <col min="5" max="5" width="23.7109375" customWidth="1"/>
  </cols>
  <sheetData>
    <row r="5" spans="3:5" ht="15.75" x14ac:dyDescent="0.25">
      <c r="C5" s="7" t="s">
        <v>5</v>
      </c>
      <c r="D5" s="8" t="s">
        <v>0</v>
      </c>
    </row>
    <row r="8" spans="3:5" x14ac:dyDescent="0.2">
      <c r="C8" s="24" t="s">
        <v>4</v>
      </c>
      <c r="D8" s="21" t="s">
        <v>72</v>
      </c>
    </row>
    <row r="11" spans="3:5" ht="36.75" customHeight="1" x14ac:dyDescent="0.2">
      <c r="C11" s="84"/>
      <c r="D11" s="83" t="s">
        <v>73</v>
      </c>
      <c r="E11" s="246" t="s">
        <v>409</v>
      </c>
    </row>
    <row r="12" spans="3:5" x14ac:dyDescent="0.2">
      <c r="C12" s="97"/>
      <c r="D12" s="98"/>
      <c r="E12" s="99"/>
    </row>
    <row r="13" spans="3:5" x14ac:dyDescent="0.2">
      <c r="C13" s="123">
        <v>1</v>
      </c>
      <c r="D13" s="86" t="s">
        <v>74</v>
      </c>
      <c r="E13" s="100">
        <v>1148758038.46</v>
      </c>
    </row>
    <row r="14" spans="3:5" x14ac:dyDescent="0.2">
      <c r="C14" s="123"/>
      <c r="D14" s="86" t="s">
        <v>75</v>
      </c>
      <c r="E14" s="100"/>
    </row>
    <row r="15" spans="3:5" x14ac:dyDescent="0.2">
      <c r="C15" s="123"/>
      <c r="D15" s="86" t="s">
        <v>76</v>
      </c>
      <c r="E15" s="100"/>
    </row>
    <row r="16" spans="3:5" x14ac:dyDescent="0.2">
      <c r="C16" s="123"/>
      <c r="D16" s="86" t="s">
        <v>77</v>
      </c>
      <c r="E16" s="100"/>
    </row>
    <row r="17" spans="3:5" x14ac:dyDescent="0.2">
      <c r="C17" s="123">
        <v>2</v>
      </c>
      <c r="D17" s="86" t="s">
        <v>78</v>
      </c>
      <c r="E17" s="100">
        <v>276735488.27999997</v>
      </c>
    </row>
    <row r="18" spans="3:5" x14ac:dyDescent="0.2">
      <c r="C18" s="123">
        <v>3</v>
      </c>
      <c r="D18" s="86" t="s">
        <v>79</v>
      </c>
      <c r="E18" s="100"/>
    </row>
    <row r="19" spans="3:5" x14ac:dyDescent="0.2">
      <c r="C19" s="123" t="s">
        <v>80</v>
      </c>
      <c r="D19" s="86" t="s">
        <v>81</v>
      </c>
      <c r="E19" s="100"/>
    </row>
    <row r="20" spans="3:5" x14ac:dyDescent="0.2">
      <c r="C20" s="123">
        <v>4</v>
      </c>
      <c r="D20" s="86" t="s">
        <v>82</v>
      </c>
      <c r="E20" s="100"/>
    </row>
    <row r="21" spans="3:5" x14ac:dyDescent="0.2">
      <c r="C21" s="123" t="s">
        <v>410</v>
      </c>
      <c r="D21" s="86" t="s">
        <v>83</v>
      </c>
      <c r="E21" s="100"/>
    </row>
    <row r="22" spans="3:5" x14ac:dyDescent="0.2">
      <c r="C22" s="123">
        <v>5</v>
      </c>
      <c r="D22" s="86" t="s">
        <v>84</v>
      </c>
      <c r="E22" s="100"/>
    </row>
    <row r="23" spans="3:5" x14ac:dyDescent="0.2">
      <c r="C23" s="123" t="s">
        <v>85</v>
      </c>
      <c r="D23" s="86" t="s">
        <v>86</v>
      </c>
      <c r="E23" s="100"/>
    </row>
    <row r="24" spans="3:5" x14ac:dyDescent="0.2">
      <c r="C24" s="248">
        <v>6</v>
      </c>
      <c r="D24" s="101" t="s">
        <v>87</v>
      </c>
      <c r="E24" s="102">
        <f>SUM(E13:E23)</f>
        <v>1425493526.74</v>
      </c>
    </row>
    <row r="25" spans="3:5" x14ac:dyDescent="0.2">
      <c r="C25" s="17"/>
      <c r="D25" s="5"/>
      <c r="E25" s="11"/>
    </row>
    <row r="26" spans="3:5" x14ac:dyDescent="0.2">
      <c r="C26" s="88"/>
      <c r="D26" s="110" t="s">
        <v>88</v>
      </c>
      <c r="E26" s="111"/>
    </row>
    <row r="27" spans="3:5" x14ac:dyDescent="0.2">
      <c r="C27" s="85"/>
      <c r="D27" s="108"/>
      <c r="E27" s="109"/>
    </row>
    <row r="28" spans="3:5" x14ac:dyDescent="0.2">
      <c r="C28" s="123">
        <v>7</v>
      </c>
      <c r="D28" s="103" t="s">
        <v>411</v>
      </c>
      <c r="E28" s="100">
        <v>-1802466.48</v>
      </c>
    </row>
    <row r="29" spans="3:5" x14ac:dyDescent="0.2">
      <c r="C29" s="123">
        <v>8</v>
      </c>
      <c r="D29" s="103" t="s">
        <v>89</v>
      </c>
      <c r="E29" s="100">
        <v>-20063467.75</v>
      </c>
    </row>
    <row r="30" spans="3:5" x14ac:dyDescent="0.2">
      <c r="C30" s="123">
        <v>9</v>
      </c>
      <c r="D30" s="103" t="s">
        <v>90</v>
      </c>
      <c r="E30" s="104"/>
    </row>
    <row r="31" spans="3:5" ht="22.5" x14ac:dyDescent="0.2">
      <c r="C31" s="123">
        <v>10</v>
      </c>
      <c r="D31" s="103" t="s">
        <v>91</v>
      </c>
      <c r="E31" s="104"/>
    </row>
    <row r="32" spans="3:5" x14ac:dyDescent="0.2">
      <c r="C32" s="123">
        <v>11</v>
      </c>
      <c r="D32" s="103" t="s">
        <v>92</v>
      </c>
      <c r="E32" s="104"/>
    </row>
    <row r="33" spans="3:5" ht="22.5" x14ac:dyDescent="0.2">
      <c r="C33" s="123">
        <v>12</v>
      </c>
      <c r="D33" s="103" t="s">
        <v>93</v>
      </c>
      <c r="E33" s="104"/>
    </row>
    <row r="34" spans="3:5" ht="22.5" x14ac:dyDescent="0.2">
      <c r="C34" s="123">
        <v>13</v>
      </c>
      <c r="D34" s="103" t="s">
        <v>94</v>
      </c>
      <c r="E34" s="104"/>
    </row>
    <row r="35" spans="3:5" ht="22.5" x14ac:dyDescent="0.2">
      <c r="C35" s="123">
        <v>14</v>
      </c>
      <c r="D35" s="103" t="s">
        <v>95</v>
      </c>
      <c r="E35" s="104"/>
    </row>
    <row r="36" spans="3:5" x14ac:dyDescent="0.2">
      <c r="C36" s="123">
        <v>15</v>
      </c>
      <c r="D36" s="103" t="s">
        <v>96</v>
      </c>
      <c r="E36" s="104"/>
    </row>
    <row r="37" spans="3:5" ht="22.5" x14ac:dyDescent="0.2">
      <c r="C37" s="123">
        <v>16</v>
      </c>
      <c r="D37" s="103" t="s">
        <v>97</v>
      </c>
      <c r="E37" s="104"/>
    </row>
    <row r="38" spans="3:5" ht="22.5" x14ac:dyDescent="0.2">
      <c r="C38" s="123">
        <v>17</v>
      </c>
      <c r="D38" s="103" t="s">
        <v>98</v>
      </c>
      <c r="E38" s="104"/>
    </row>
    <row r="39" spans="3:5" ht="33.75" x14ac:dyDescent="0.2">
      <c r="C39" s="123">
        <v>18</v>
      </c>
      <c r="D39" s="103" t="s">
        <v>99</v>
      </c>
      <c r="E39" s="104"/>
    </row>
    <row r="40" spans="3:5" ht="45" x14ac:dyDescent="0.2">
      <c r="C40" s="123">
        <v>19</v>
      </c>
      <c r="D40" s="103" t="s">
        <v>100</v>
      </c>
      <c r="E40" s="100">
        <v>-284182625.75</v>
      </c>
    </row>
    <row r="41" spans="3:5" x14ac:dyDescent="0.2">
      <c r="C41" s="123">
        <v>20</v>
      </c>
      <c r="D41" s="103" t="s">
        <v>90</v>
      </c>
      <c r="E41" s="104"/>
    </row>
    <row r="42" spans="3:5" x14ac:dyDescent="0.2">
      <c r="C42" s="123" t="s">
        <v>48</v>
      </c>
      <c r="D42" s="103" t="s">
        <v>412</v>
      </c>
      <c r="E42" s="104"/>
    </row>
    <row r="43" spans="3:5" x14ac:dyDescent="0.2">
      <c r="C43" s="123" t="s">
        <v>51</v>
      </c>
      <c r="D43" s="103" t="s">
        <v>101</v>
      </c>
      <c r="E43" s="104"/>
    </row>
    <row r="44" spans="3:5" x14ac:dyDescent="0.2">
      <c r="C44" s="123" t="s">
        <v>102</v>
      </c>
      <c r="D44" s="103" t="s">
        <v>103</v>
      </c>
      <c r="E44" s="104"/>
    </row>
    <row r="45" spans="3:5" x14ac:dyDescent="0.2">
      <c r="C45" s="123" t="s">
        <v>104</v>
      </c>
      <c r="D45" s="103" t="s">
        <v>105</v>
      </c>
      <c r="E45" s="104"/>
    </row>
    <row r="46" spans="3:5" ht="22.5" x14ac:dyDescent="0.2">
      <c r="C46" s="123">
        <v>21</v>
      </c>
      <c r="D46" s="103" t="s">
        <v>106</v>
      </c>
      <c r="E46" s="104"/>
    </row>
    <row r="47" spans="3:5" x14ac:dyDescent="0.2">
      <c r="C47" s="123">
        <v>22</v>
      </c>
      <c r="D47" s="103" t="s">
        <v>107</v>
      </c>
      <c r="E47" s="104"/>
    </row>
    <row r="48" spans="3:5" ht="22.5" x14ac:dyDescent="0.2">
      <c r="C48" s="123">
        <v>23</v>
      </c>
      <c r="D48" s="103" t="s">
        <v>108</v>
      </c>
      <c r="E48" s="104"/>
    </row>
    <row r="49" spans="3:5" x14ac:dyDescent="0.2">
      <c r="C49" s="123">
        <v>24</v>
      </c>
      <c r="D49" s="103" t="s">
        <v>90</v>
      </c>
      <c r="E49" s="104"/>
    </row>
    <row r="50" spans="3:5" x14ac:dyDescent="0.2">
      <c r="C50" s="123">
        <v>25</v>
      </c>
      <c r="D50" s="103" t="s">
        <v>109</v>
      </c>
      <c r="E50" s="104"/>
    </row>
    <row r="51" spans="3:5" x14ac:dyDescent="0.2">
      <c r="C51" s="123" t="s">
        <v>110</v>
      </c>
      <c r="D51" s="103" t="s">
        <v>111</v>
      </c>
      <c r="E51" s="104"/>
    </row>
    <row r="52" spans="3:5" x14ac:dyDescent="0.2">
      <c r="C52" s="123" t="s">
        <v>112</v>
      </c>
      <c r="D52" s="103" t="s">
        <v>113</v>
      </c>
      <c r="E52" s="104"/>
    </row>
    <row r="53" spans="3:5" x14ac:dyDescent="0.2">
      <c r="C53" s="123">
        <v>26</v>
      </c>
      <c r="D53" s="103" t="s">
        <v>114</v>
      </c>
      <c r="E53" s="104"/>
    </row>
    <row r="54" spans="3:5" x14ac:dyDescent="0.2">
      <c r="C54" s="123" t="s">
        <v>115</v>
      </c>
      <c r="D54" s="103" t="s">
        <v>116</v>
      </c>
      <c r="E54" s="104"/>
    </row>
    <row r="55" spans="3:5" x14ac:dyDescent="0.2">
      <c r="C55" s="123"/>
      <c r="D55" s="103" t="s">
        <v>117</v>
      </c>
      <c r="E55" s="104"/>
    </row>
    <row r="56" spans="3:5" x14ac:dyDescent="0.2">
      <c r="C56" s="123"/>
      <c r="D56" s="103" t="s">
        <v>118</v>
      </c>
      <c r="E56" s="104"/>
    </row>
    <row r="57" spans="3:5" x14ac:dyDescent="0.2">
      <c r="C57" s="123"/>
      <c r="D57" s="103" t="s">
        <v>119</v>
      </c>
      <c r="E57" s="104"/>
    </row>
    <row r="58" spans="3:5" x14ac:dyDescent="0.2">
      <c r="C58" s="123"/>
      <c r="D58" s="103" t="s">
        <v>120</v>
      </c>
      <c r="E58" s="104"/>
    </row>
    <row r="59" spans="3:5" ht="22.5" x14ac:dyDescent="0.2">
      <c r="C59" s="123" t="s">
        <v>121</v>
      </c>
      <c r="D59" s="103" t="s">
        <v>122</v>
      </c>
      <c r="E59" s="104"/>
    </row>
    <row r="60" spans="3:5" x14ac:dyDescent="0.2">
      <c r="C60" s="123"/>
      <c r="D60" s="103" t="s">
        <v>123</v>
      </c>
      <c r="E60" s="104"/>
    </row>
    <row r="61" spans="3:5" x14ac:dyDescent="0.2">
      <c r="C61" s="123">
        <v>27</v>
      </c>
      <c r="D61" s="103" t="s">
        <v>124</v>
      </c>
      <c r="E61" s="100">
        <v>-9115867.7599999998</v>
      </c>
    </row>
    <row r="62" spans="3:5" x14ac:dyDescent="0.2">
      <c r="C62" s="249">
        <v>28</v>
      </c>
      <c r="D62" s="105" t="s">
        <v>125</v>
      </c>
      <c r="E62" s="247">
        <f>SUM(E28:E42)+E46+E47+E51+E52+E53+E61</f>
        <v>-315164427.74000001</v>
      </c>
    </row>
    <row r="63" spans="3:5" x14ac:dyDescent="0.2">
      <c r="C63" s="248">
        <v>29</v>
      </c>
      <c r="D63" s="107" t="s">
        <v>126</v>
      </c>
      <c r="E63" s="259">
        <f>IF(E62&gt;0,E24-E62,+E24+E62)</f>
        <v>1110329099</v>
      </c>
    </row>
    <row r="64" spans="3:5" x14ac:dyDescent="0.2">
      <c r="C64" s="17"/>
      <c r="D64" s="12"/>
      <c r="E64" s="264"/>
    </row>
    <row r="65" spans="3:5" x14ac:dyDescent="0.2">
      <c r="C65" s="115"/>
      <c r="D65" s="110" t="s">
        <v>127</v>
      </c>
      <c r="E65" s="265"/>
    </row>
    <row r="66" spans="3:5" x14ac:dyDescent="0.2">
      <c r="C66" s="113"/>
      <c r="D66" s="108"/>
      <c r="E66" s="266"/>
    </row>
    <row r="67" spans="3:5" x14ac:dyDescent="0.2">
      <c r="C67" s="123">
        <v>30</v>
      </c>
      <c r="D67" s="103" t="s">
        <v>74</v>
      </c>
      <c r="E67" s="124"/>
    </row>
    <row r="68" spans="3:5" x14ac:dyDescent="0.2">
      <c r="C68" s="123">
        <v>31</v>
      </c>
      <c r="D68" s="103" t="s">
        <v>128</v>
      </c>
      <c r="E68" s="124"/>
    </row>
    <row r="69" spans="3:5" x14ac:dyDescent="0.2">
      <c r="C69" s="123">
        <v>32</v>
      </c>
      <c r="D69" s="103" t="s">
        <v>129</v>
      </c>
      <c r="E69" s="124"/>
    </row>
    <row r="70" spans="3:5" x14ac:dyDescent="0.2">
      <c r="C70" s="123">
        <v>33</v>
      </c>
      <c r="D70" s="103" t="s">
        <v>130</v>
      </c>
      <c r="E70" s="124">
        <v>100000000</v>
      </c>
    </row>
    <row r="71" spans="3:5" x14ac:dyDescent="0.2">
      <c r="C71" s="123"/>
      <c r="D71" s="103" t="s">
        <v>131</v>
      </c>
      <c r="E71" s="124"/>
    </row>
    <row r="72" spans="3:5" ht="22.5" x14ac:dyDescent="0.2">
      <c r="C72" s="123">
        <v>34</v>
      </c>
      <c r="D72" s="103" t="s">
        <v>132</v>
      </c>
      <c r="E72" s="124"/>
    </row>
    <row r="73" spans="3:5" x14ac:dyDescent="0.2">
      <c r="C73" s="123">
        <v>35</v>
      </c>
      <c r="D73" s="103" t="s">
        <v>133</v>
      </c>
      <c r="E73" s="124"/>
    </row>
    <row r="74" spans="3:5" x14ac:dyDescent="0.2">
      <c r="C74" s="248">
        <v>36</v>
      </c>
      <c r="D74" s="107" t="s">
        <v>134</v>
      </c>
      <c r="E74" s="259">
        <f>E67+E70+E72</f>
        <v>100000000</v>
      </c>
    </row>
    <row r="75" spans="3:5" x14ac:dyDescent="0.2">
      <c r="C75" s="18"/>
      <c r="D75" s="13"/>
      <c r="E75" s="14"/>
    </row>
    <row r="76" spans="3:5" x14ac:dyDescent="0.2">
      <c r="C76" s="115"/>
      <c r="D76" s="110" t="s">
        <v>135</v>
      </c>
      <c r="E76" s="116"/>
    </row>
    <row r="77" spans="3:5" x14ac:dyDescent="0.2">
      <c r="C77" s="113"/>
      <c r="D77" s="108"/>
      <c r="E77" s="114"/>
    </row>
    <row r="78" spans="3:5" ht="22.5" x14ac:dyDescent="0.2">
      <c r="C78" s="123">
        <v>37</v>
      </c>
      <c r="D78" s="103" t="s">
        <v>136</v>
      </c>
      <c r="E78" s="124"/>
    </row>
    <row r="79" spans="3:5" ht="22.5" x14ac:dyDescent="0.2">
      <c r="C79" s="123">
        <v>38</v>
      </c>
      <c r="D79" s="103" t="s">
        <v>137</v>
      </c>
      <c r="E79" s="124"/>
    </row>
    <row r="80" spans="3:5" ht="33.75" x14ac:dyDescent="0.2">
      <c r="C80" s="123">
        <v>39</v>
      </c>
      <c r="D80" s="103" t="s">
        <v>138</v>
      </c>
      <c r="E80" s="124"/>
    </row>
    <row r="81" spans="3:5" ht="33.75" x14ac:dyDescent="0.2">
      <c r="C81" s="123">
        <v>40</v>
      </c>
      <c r="D81" s="103" t="s">
        <v>139</v>
      </c>
      <c r="E81" s="124"/>
    </row>
    <row r="82" spans="3:5" x14ac:dyDescent="0.2">
      <c r="C82" s="123">
        <v>41</v>
      </c>
      <c r="D82" s="103" t="s">
        <v>140</v>
      </c>
      <c r="E82" s="124"/>
    </row>
    <row r="83" spans="3:5" ht="22.5" x14ac:dyDescent="0.2">
      <c r="C83" s="123" t="s">
        <v>141</v>
      </c>
      <c r="D83" s="103" t="s">
        <v>142</v>
      </c>
      <c r="E83" s="124"/>
    </row>
    <row r="84" spans="3:5" x14ac:dyDescent="0.2">
      <c r="C84" s="123"/>
      <c r="D84" s="103" t="s">
        <v>143</v>
      </c>
      <c r="E84" s="124"/>
    </row>
    <row r="85" spans="3:5" ht="22.5" x14ac:dyDescent="0.2">
      <c r="C85" s="123" t="s">
        <v>144</v>
      </c>
      <c r="D85" s="103" t="s">
        <v>145</v>
      </c>
      <c r="E85" s="124"/>
    </row>
    <row r="86" spans="3:5" x14ac:dyDescent="0.2">
      <c r="C86" s="123"/>
      <c r="D86" s="103" t="s">
        <v>143</v>
      </c>
      <c r="E86" s="124"/>
    </row>
    <row r="87" spans="3:5" ht="22.5" x14ac:dyDescent="0.2">
      <c r="C87" s="123" t="s">
        <v>146</v>
      </c>
      <c r="D87" s="103" t="s">
        <v>147</v>
      </c>
      <c r="E87" s="124"/>
    </row>
    <row r="88" spans="3:5" x14ac:dyDescent="0.2">
      <c r="C88" s="123"/>
      <c r="D88" s="103" t="s">
        <v>148</v>
      </c>
      <c r="E88" s="124"/>
    </row>
    <row r="89" spans="3:5" x14ac:dyDescent="0.2">
      <c r="C89" s="123"/>
      <c r="D89" s="103" t="s">
        <v>149</v>
      </c>
      <c r="E89" s="124"/>
    </row>
    <row r="90" spans="3:5" x14ac:dyDescent="0.2">
      <c r="C90" s="123"/>
      <c r="D90" s="103" t="s">
        <v>123</v>
      </c>
      <c r="E90" s="124"/>
    </row>
    <row r="91" spans="3:5" x14ac:dyDescent="0.2">
      <c r="C91" s="123">
        <v>42</v>
      </c>
      <c r="D91" s="103" t="s">
        <v>150</v>
      </c>
      <c r="E91" s="124"/>
    </row>
    <row r="92" spans="3:5" x14ac:dyDescent="0.2">
      <c r="C92" s="249">
        <v>43</v>
      </c>
      <c r="D92" s="105" t="s">
        <v>151</v>
      </c>
      <c r="E92" s="260">
        <f>SUM(E78:E82)+E91</f>
        <v>0</v>
      </c>
    </row>
    <row r="93" spans="3:5" x14ac:dyDescent="0.2">
      <c r="C93" s="249">
        <v>44</v>
      </c>
      <c r="D93" s="105" t="s">
        <v>15</v>
      </c>
      <c r="E93" s="260">
        <f>+E74+E92</f>
        <v>100000000</v>
      </c>
    </row>
    <row r="94" spans="3:5" x14ac:dyDescent="0.2">
      <c r="C94" s="248">
        <v>45</v>
      </c>
      <c r="D94" s="107" t="s">
        <v>152</v>
      </c>
      <c r="E94" s="259">
        <f>+E63+E93</f>
        <v>1210329099</v>
      </c>
    </row>
    <row r="95" spans="3:5" x14ac:dyDescent="0.2">
      <c r="C95" s="6"/>
      <c r="D95" s="15"/>
      <c r="E95" s="261"/>
    </row>
    <row r="96" spans="3:5" x14ac:dyDescent="0.2">
      <c r="C96" s="117"/>
      <c r="D96" s="110" t="s">
        <v>413</v>
      </c>
      <c r="E96" s="262"/>
    </row>
    <row r="97" spans="3:5" x14ac:dyDescent="0.2">
      <c r="C97" s="112"/>
      <c r="D97" s="71"/>
      <c r="E97" s="263"/>
    </row>
    <row r="98" spans="3:5" x14ac:dyDescent="0.2">
      <c r="C98" s="123">
        <v>46</v>
      </c>
      <c r="D98" s="103" t="s">
        <v>74</v>
      </c>
      <c r="E98" s="124"/>
    </row>
    <row r="99" spans="3:5" x14ac:dyDescent="0.2">
      <c r="C99" s="123">
        <v>47</v>
      </c>
      <c r="D99" s="103" t="s">
        <v>153</v>
      </c>
      <c r="E99" s="124">
        <v>125000000</v>
      </c>
    </row>
    <row r="100" spans="3:5" x14ac:dyDescent="0.2">
      <c r="C100" s="123"/>
      <c r="D100" s="103" t="s">
        <v>154</v>
      </c>
      <c r="E100" s="124"/>
    </row>
    <row r="101" spans="3:5" ht="22.5" x14ac:dyDescent="0.2">
      <c r="C101" s="123">
        <v>48</v>
      </c>
      <c r="D101" s="103" t="s">
        <v>155</v>
      </c>
      <c r="E101" s="124"/>
    </row>
    <row r="102" spans="3:5" x14ac:dyDescent="0.2">
      <c r="C102" s="123">
        <v>49</v>
      </c>
      <c r="D102" s="103" t="s">
        <v>133</v>
      </c>
      <c r="E102" s="124"/>
    </row>
    <row r="103" spans="3:5" x14ac:dyDescent="0.2">
      <c r="C103" s="123">
        <v>50</v>
      </c>
      <c r="D103" s="103" t="s">
        <v>156</v>
      </c>
      <c r="E103" s="124"/>
    </row>
    <row r="104" spans="3:5" x14ac:dyDescent="0.2">
      <c r="C104" s="248">
        <v>51</v>
      </c>
      <c r="D104" s="107" t="s">
        <v>157</v>
      </c>
      <c r="E104" s="259">
        <f>SUM(E98:E101)+E103</f>
        <v>125000000</v>
      </c>
    </row>
    <row r="105" spans="3:5" x14ac:dyDescent="0.2">
      <c r="C105" s="6"/>
      <c r="D105" s="15"/>
      <c r="E105" s="16"/>
    </row>
    <row r="106" spans="3:5" x14ac:dyDescent="0.2">
      <c r="C106" s="115"/>
      <c r="D106" s="110" t="s">
        <v>158</v>
      </c>
      <c r="E106" s="116"/>
    </row>
    <row r="107" spans="3:5" x14ac:dyDescent="0.2">
      <c r="C107" s="113"/>
      <c r="D107" s="108"/>
      <c r="E107" s="114"/>
    </row>
    <row r="108" spans="3:5" x14ac:dyDescent="0.2">
      <c r="C108" s="123">
        <v>52</v>
      </c>
      <c r="D108" s="103" t="s">
        <v>159</v>
      </c>
      <c r="E108" s="104"/>
    </row>
    <row r="109" spans="3:5" ht="22.5" x14ac:dyDescent="0.2">
      <c r="C109" s="123">
        <v>53</v>
      </c>
      <c r="D109" s="103" t="s">
        <v>160</v>
      </c>
      <c r="E109" s="104"/>
    </row>
    <row r="110" spans="3:5" ht="33.75" x14ac:dyDescent="0.2">
      <c r="C110" s="123">
        <v>54</v>
      </c>
      <c r="D110" s="103" t="s">
        <v>161</v>
      </c>
      <c r="E110" s="104"/>
    </row>
    <row r="111" spans="3:5" x14ac:dyDescent="0.2">
      <c r="C111" s="123" t="s">
        <v>162</v>
      </c>
      <c r="D111" s="103" t="s">
        <v>163</v>
      </c>
      <c r="E111" s="104"/>
    </row>
    <row r="112" spans="3:5" x14ac:dyDescent="0.2">
      <c r="C112" s="123" t="s">
        <v>164</v>
      </c>
      <c r="D112" s="103" t="s">
        <v>165</v>
      </c>
      <c r="E112" s="104"/>
    </row>
    <row r="113" spans="3:5" ht="33.75" x14ac:dyDescent="0.2">
      <c r="C113" s="123">
        <v>55</v>
      </c>
      <c r="D113" s="103" t="s">
        <v>166</v>
      </c>
      <c r="E113" s="104"/>
    </row>
    <row r="114" spans="3:5" x14ac:dyDescent="0.2">
      <c r="C114" s="123">
        <v>56</v>
      </c>
      <c r="D114" s="103" t="s">
        <v>167</v>
      </c>
      <c r="E114" s="104"/>
    </row>
    <row r="115" spans="3:5" ht="22.5" x14ac:dyDescent="0.2">
      <c r="C115" s="123" t="s">
        <v>168</v>
      </c>
      <c r="D115" s="103" t="s">
        <v>169</v>
      </c>
      <c r="E115" s="104"/>
    </row>
    <row r="116" spans="3:5" x14ac:dyDescent="0.2">
      <c r="C116" s="123"/>
      <c r="D116" s="103" t="s">
        <v>143</v>
      </c>
      <c r="E116" s="104"/>
    </row>
    <row r="117" spans="3:5" ht="22.5" x14ac:dyDescent="0.2">
      <c r="C117" s="123" t="s">
        <v>170</v>
      </c>
      <c r="D117" s="103" t="s">
        <v>171</v>
      </c>
      <c r="E117" s="104"/>
    </row>
    <row r="118" spans="3:5" x14ac:dyDescent="0.2">
      <c r="C118" s="123"/>
      <c r="D118" s="103" t="s">
        <v>143</v>
      </c>
      <c r="E118" s="104"/>
    </row>
    <row r="119" spans="3:5" ht="22.5" x14ac:dyDescent="0.2">
      <c r="C119" s="123" t="s">
        <v>172</v>
      </c>
      <c r="D119" s="103" t="s">
        <v>173</v>
      </c>
      <c r="E119" s="104"/>
    </row>
    <row r="120" spans="3:5" x14ac:dyDescent="0.2">
      <c r="C120" s="249">
        <v>57</v>
      </c>
      <c r="D120" s="105" t="s">
        <v>174</v>
      </c>
      <c r="E120" s="106">
        <f>SUM(E108:E110)+E113+E114</f>
        <v>0</v>
      </c>
    </row>
    <row r="121" spans="3:5" x14ac:dyDescent="0.2">
      <c r="C121" s="249">
        <v>58</v>
      </c>
      <c r="D121" s="105" t="s">
        <v>14</v>
      </c>
      <c r="E121" s="260">
        <f>IF(E120&gt;0,E104-E120,E104+E120)</f>
        <v>125000000</v>
      </c>
    </row>
    <row r="122" spans="3:5" x14ac:dyDescent="0.2">
      <c r="C122" s="248">
        <v>59</v>
      </c>
      <c r="D122" s="107" t="s">
        <v>0</v>
      </c>
      <c r="E122" s="259">
        <f>E94+E121</f>
        <v>1335329099</v>
      </c>
    </row>
    <row r="123" spans="3:5" x14ac:dyDescent="0.2">
      <c r="C123" s="123" t="s">
        <v>175</v>
      </c>
      <c r="D123" s="103" t="s">
        <v>176</v>
      </c>
      <c r="E123" s="104"/>
    </row>
    <row r="124" spans="3:5" x14ac:dyDescent="0.2">
      <c r="C124" s="123"/>
      <c r="D124" s="103" t="s">
        <v>177</v>
      </c>
      <c r="E124" s="104"/>
    </row>
    <row r="125" spans="3:5" x14ac:dyDescent="0.2">
      <c r="C125" s="123"/>
      <c r="D125" s="103" t="s">
        <v>178</v>
      </c>
      <c r="E125" s="104"/>
    </row>
    <row r="126" spans="3:5" x14ac:dyDescent="0.2">
      <c r="C126" s="123"/>
      <c r="D126" s="103" t="s">
        <v>179</v>
      </c>
      <c r="E126" s="104"/>
    </row>
    <row r="127" spans="3:5" x14ac:dyDescent="0.2">
      <c r="C127" s="248">
        <v>60</v>
      </c>
      <c r="D127" s="107" t="s">
        <v>180</v>
      </c>
      <c r="E127" s="259">
        <v>6461150472</v>
      </c>
    </row>
    <row r="128" spans="3:5" x14ac:dyDescent="0.2">
      <c r="C128" s="70"/>
      <c r="D128" s="15"/>
      <c r="E128" s="16"/>
    </row>
    <row r="129" spans="3:5" x14ac:dyDescent="0.2">
      <c r="C129" s="250"/>
      <c r="D129" s="110" t="s">
        <v>181</v>
      </c>
      <c r="E129" s="116"/>
    </row>
    <row r="130" spans="3:5" x14ac:dyDescent="0.2">
      <c r="C130" s="127"/>
      <c r="D130" s="108"/>
      <c r="E130" s="114"/>
    </row>
    <row r="131" spans="3:5" x14ac:dyDescent="0.2">
      <c r="C131" s="123">
        <v>61</v>
      </c>
      <c r="D131" s="103" t="s">
        <v>182</v>
      </c>
      <c r="E131" s="118">
        <f>+E63/E127</f>
        <v>0.17184696499666971</v>
      </c>
    </row>
    <row r="132" spans="3:5" x14ac:dyDescent="0.2">
      <c r="C132" s="123">
        <v>62</v>
      </c>
      <c r="D132" s="103" t="s">
        <v>183</v>
      </c>
      <c r="E132" s="118">
        <f>+E94/E127</f>
        <v>0.18732408481199661</v>
      </c>
    </row>
    <row r="133" spans="3:5" x14ac:dyDescent="0.2">
      <c r="C133" s="248">
        <v>63</v>
      </c>
      <c r="D133" s="107" t="s">
        <v>184</v>
      </c>
      <c r="E133" s="119">
        <f>+E122/E127</f>
        <v>0.20667048458115525</v>
      </c>
    </row>
    <row r="134" spans="3:5" x14ac:dyDescent="0.2">
      <c r="C134" s="123">
        <v>64</v>
      </c>
      <c r="D134" s="103" t="s">
        <v>185</v>
      </c>
      <c r="E134" s="118">
        <v>7.4999999999999997E-2</v>
      </c>
    </row>
    <row r="135" spans="3:5" x14ac:dyDescent="0.2">
      <c r="C135" s="123">
        <v>65</v>
      </c>
      <c r="D135" s="103" t="s">
        <v>186</v>
      </c>
      <c r="E135" s="120">
        <v>2.5000000000000001E-2</v>
      </c>
    </row>
    <row r="136" spans="3:5" x14ac:dyDescent="0.2">
      <c r="C136" s="123">
        <v>66</v>
      </c>
      <c r="D136" s="103" t="s">
        <v>187</v>
      </c>
      <c r="E136" s="120">
        <v>0.01</v>
      </c>
    </row>
    <row r="137" spans="3:5" x14ac:dyDescent="0.2">
      <c r="C137" s="123">
        <v>67</v>
      </c>
      <c r="D137" s="103" t="s">
        <v>188</v>
      </c>
      <c r="E137" s="120">
        <v>0.03</v>
      </c>
    </row>
    <row r="138" spans="3:5" x14ac:dyDescent="0.2">
      <c r="C138" s="123" t="s">
        <v>189</v>
      </c>
      <c r="D138" s="103" t="s">
        <v>190</v>
      </c>
      <c r="E138" s="104">
        <v>0</v>
      </c>
    </row>
    <row r="139" spans="3:5" x14ac:dyDescent="0.2">
      <c r="C139" s="123">
        <v>68</v>
      </c>
      <c r="D139" s="103" t="s">
        <v>191</v>
      </c>
      <c r="E139" s="118">
        <f>(E63-(E135*E127)-(E127*E136)-(E127*E137))/E127</f>
        <v>0.10684696499666972</v>
      </c>
    </row>
    <row r="140" spans="3:5" x14ac:dyDescent="0.2">
      <c r="C140" s="123">
        <v>69</v>
      </c>
      <c r="D140" s="103" t="s">
        <v>192</v>
      </c>
      <c r="E140" s="104"/>
    </row>
    <row r="141" spans="3:5" x14ac:dyDescent="0.2">
      <c r="C141" s="123">
        <v>70</v>
      </c>
      <c r="D141" s="103" t="s">
        <v>192</v>
      </c>
      <c r="E141" s="104"/>
    </row>
    <row r="142" spans="3:5" x14ac:dyDescent="0.2">
      <c r="C142" s="128">
        <v>71</v>
      </c>
      <c r="D142" s="121" t="s">
        <v>192</v>
      </c>
      <c r="E142" s="122"/>
    </row>
    <row r="143" spans="3:5" x14ac:dyDescent="0.2">
      <c r="C143" s="70"/>
      <c r="D143" s="15"/>
      <c r="E143" s="16"/>
    </row>
    <row r="144" spans="3:5" x14ac:dyDescent="0.2">
      <c r="C144" s="250"/>
      <c r="D144" s="110" t="s">
        <v>181</v>
      </c>
      <c r="E144" s="116"/>
    </row>
    <row r="145" spans="3:5" x14ac:dyDescent="0.2">
      <c r="C145" s="127"/>
      <c r="D145" s="108"/>
      <c r="E145" s="114"/>
    </row>
    <row r="146" spans="3:5" ht="38.25" customHeight="1" x14ac:dyDescent="0.2">
      <c r="C146" s="123">
        <v>72</v>
      </c>
      <c r="D146" s="103" t="s">
        <v>193</v>
      </c>
      <c r="E146" s="124">
        <v>5000000</v>
      </c>
    </row>
    <row r="147" spans="3:5" ht="39" customHeight="1" x14ac:dyDescent="0.2">
      <c r="C147" s="123">
        <v>73</v>
      </c>
      <c r="D147" s="103" t="s">
        <v>194</v>
      </c>
      <c r="E147" s="124">
        <v>140362759.25</v>
      </c>
    </row>
    <row r="148" spans="3:5" x14ac:dyDescent="0.2">
      <c r="C148" s="123">
        <v>74</v>
      </c>
      <c r="D148" s="103" t="s">
        <v>90</v>
      </c>
      <c r="E148" s="104"/>
    </row>
    <row r="149" spans="3:5" ht="22.5" x14ac:dyDescent="0.2">
      <c r="C149" s="123">
        <v>75</v>
      </c>
      <c r="D149" s="103" t="s">
        <v>195</v>
      </c>
      <c r="E149" s="104"/>
    </row>
    <row r="150" spans="3:5" x14ac:dyDescent="0.2">
      <c r="C150" s="125"/>
      <c r="D150" s="126"/>
      <c r="E150" s="109"/>
    </row>
    <row r="151" spans="3:5" x14ac:dyDescent="0.2">
      <c r="C151" s="127"/>
      <c r="D151" s="108" t="s">
        <v>196</v>
      </c>
      <c r="E151" s="114"/>
    </row>
    <row r="152" spans="3:5" x14ac:dyDescent="0.2">
      <c r="C152" s="123">
        <v>76</v>
      </c>
      <c r="D152" s="103" t="s">
        <v>197</v>
      </c>
      <c r="E152" s="104">
        <v>0</v>
      </c>
    </row>
    <row r="153" spans="3:5" x14ac:dyDescent="0.2">
      <c r="C153" s="123">
        <v>77</v>
      </c>
      <c r="D153" s="103" t="s">
        <v>198</v>
      </c>
      <c r="E153" s="104"/>
    </row>
    <row r="154" spans="3:5" x14ac:dyDescent="0.2">
      <c r="C154" s="123">
        <v>78</v>
      </c>
      <c r="D154" s="103" t="s">
        <v>156</v>
      </c>
      <c r="E154" s="104"/>
    </row>
    <row r="155" spans="3:5" ht="22.5" x14ac:dyDescent="0.2">
      <c r="C155" s="128">
        <v>79</v>
      </c>
      <c r="D155" s="121" t="s">
        <v>199</v>
      </c>
      <c r="E155" s="122"/>
    </row>
    <row r="156" spans="3:5" x14ac:dyDescent="0.2">
      <c r="C156" s="70"/>
      <c r="D156" s="15"/>
      <c r="E156" s="16"/>
    </row>
    <row r="157" spans="3:5" x14ac:dyDescent="0.2">
      <c r="C157" s="250"/>
      <c r="D157" s="110" t="s">
        <v>200</v>
      </c>
      <c r="E157" s="116"/>
    </row>
    <row r="158" spans="3:5" x14ac:dyDescent="0.2">
      <c r="C158" s="127"/>
      <c r="D158" s="108"/>
      <c r="E158" s="114"/>
    </row>
    <row r="159" spans="3:5" ht="25.5" customHeight="1" x14ac:dyDescent="0.2">
      <c r="C159" s="123">
        <v>80</v>
      </c>
      <c r="D159" s="103" t="s">
        <v>201</v>
      </c>
      <c r="E159" s="104"/>
    </row>
    <row r="160" spans="3:5" x14ac:dyDescent="0.2">
      <c r="C160" s="123">
        <v>81</v>
      </c>
      <c r="D160" s="103" t="s">
        <v>202</v>
      </c>
      <c r="E160" s="104">
        <v>0</v>
      </c>
    </row>
    <row r="161" spans="3:5" x14ac:dyDescent="0.2">
      <c r="C161" s="123">
        <v>82</v>
      </c>
      <c r="D161" s="103" t="s">
        <v>203</v>
      </c>
      <c r="E161" s="104"/>
    </row>
    <row r="162" spans="3:5" x14ac:dyDescent="0.2">
      <c r="C162" s="123">
        <v>83</v>
      </c>
      <c r="D162" s="103" t="s">
        <v>204</v>
      </c>
      <c r="E162" s="104"/>
    </row>
    <row r="163" spans="3:5" x14ac:dyDescent="0.2">
      <c r="C163" s="123">
        <v>84</v>
      </c>
      <c r="D163" s="103" t="s">
        <v>205</v>
      </c>
      <c r="E163" s="104"/>
    </row>
    <row r="164" spans="3:5" x14ac:dyDescent="0.2">
      <c r="C164" s="128">
        <v>85</v>
      </c>
      <c r="D164" s="121" t="s">
        <v>206</v>
      </c>
      <c r="E164" s="122"/>
    </row>
    <row r="165" spans="3:5" x14ac:dyDescent="0.2">
      <c r="C165" s="251"/>
    </row>
    <row r="166" spans="3:5" x14ac:dyDescent="0.2">
      <c r="C166" s="251"/>
    </row>
    <row r="167" spans="3:5" x14ac:dyDescent="0.2">
      <c r="C167" s="251"/>
    </row>
    <row r="168" spans="3:5" x14ac:dyDescent="0.2">
      <c r="C168" s="251"/>
    </row>
    <row r="169" spans="3:5" x14ac:dyDescent="0.2">
      <c r="C169" s="251"/>
    </row>
    <row r="170" spans="3:5" x14ac:dyDescent="0.2">
      <c r="C170" s="251"/>
    </row>
    <row r="171" spans="3:5" x14ac:dyDescent="0.2">
      <c r="C171" s="251"/>
    </row>
    <row r="172" spans="3:5" x14ac:dyDescent="0.2">
      <c r="C172" s="251"/>
    </row>
    <row r="173" spans="3:5" x14ac:dyDescent="0.2">
      <c r="C173" s="251"/>
    </row>
    <row r="174" spans="3:5" x14ac:dyDescent="0.2">
      <c r="C174" s="251"/>
    </row>
    <row r="175" spans="3:5" x14ac:dyDescent="0.2">
      <c r="C175" s="251"/>
    </row>
    <row r="176" spans="3:5" x14ac:dyDescent="0.2">
      <c r="C176" s="251"/>
    </row>
    <row r="177" spans="3:3" x14ac:dyDescent="0.2">
      <c r="C177" s="251"/>
    </row>
    <row r="178" spans="3:3" x14ac:dyDescent="0.2">
      <c r="C178" s="251"/>
    </row>
    <row r="179" spans="3:3" x14ac:dyDescent="0.2">
      <c r="C179" s="251"/>
    </row>
    <row r="180" spans="3:3" x14ac:dyDescent="0.2">
      <c r="C180" s="251"/>
    </row>
    <row r="181" spans="3:3" x14ac:dyDescent="0.2">
      <c r="C181" s="251"/>
    </row>
    <row r="182" spans="3:3" x14ac:dyDescent="0.2">
      <c r="C182" s="251"/>
    </row>
    <row r="183" spans="3:3" x14ac:dyDescent="0.2">
      <c r="C183" s="251"/>
    </row>
    <row r="184" spans="3:3" x14ac:dyDescent="0.2">
      <c r="C184" s="251"/>
    </row>
    <row r="185" spans="3:3" x14ac:dyDescent="0.2">
      <c r="C185" s="251"/>
    </row>
    <row r="186" spans="3:3" x14ac:dyDescent="0.2">
      <c r="C186" s="251"/>
    </row>
    <row r="187" spans="3:3" x14ac:dyDescent="0.2">
      <c r="C187" s="251"/>
    </row>
    <row r="188" spans="3:3" x14ac:dyDescent="0.2">
      <c r="C188" s="251"/>
    </row>
    <row r="189" spans="3:3" x14ac:dyDescent="0.2">
      <c r="C189" s="251"/>
    </row>
    <row r="190" spans="3:3" x14ac:dyDescent="0.2">
      <c r="C190" s="251"/>
    </row>
    <row r="191" spans="3:3" x14ac:dyDescent="0.2">
      <c r="C191" s="251"/>
    </row>
    <row r="192" spans="3:3" x14ac:dyDescent="0.2">
      <c r="C192" s="251"/>
    </row>
    <row r="193" spans="3:3" x14ac:dyDescent="0.2">
      <c r="C193" s="251"/>
    </row>
    <row r="194" spans="3:3" x14ac:dyDescent="0.2">
      <c r="C194" s="251"/>
    </row>
    <row r="195" spans="3:3" x14ac:dyDescent="0.2">
      <c r="C195" s="251"/>
    </row>
    <row r="196" spans="3:3" x14ac:dyDescent="0.2">
      <c r="C196" s="251"/>
    </row>
    <row r="197" spans="3:3" x14ac:dyDescent="0.2">
      <c r="C197" s="251"/>
    </row>
    <row r="198" spans="3:3" x14ac:dyDescent="0.2">
      <c r="C198" s="251"/>
    </row>
    <row r="199" spans="3:3" x14ac:dyDescent="0.2">
      <c r="C199" s="251"/>
    </row>
    <row r="200" spans="3:3" x14ac:dyDescent="0.2">
      <c r="C200" s="251"/>
    </row>
    <row r="201" spans="3:3" x14ac:dyDescent="0.2">
      <c r="C201" s="251"/>
    </row>
    <row r="202" spans="3:3" x14ac:dyDescent="0.2">
      <c r="C202" s="251"/>
    </row>
    <row r="203" spans="3:3" x14ac:dyDescent="0.2">
      <c r="C203" s="251"/>
    </row>
    <row r="204" spans="3:3" x14ac:dyDescent="0.2">
      <c r="C204" s="251"/>
    </row>
    <row r="205" spans="3:3" x14ac:dyDescent="0.2">
      <c r="C205" s="251"/>
    </row>
    <row r="206" spans="3:3" x14ac:dyDescent="0.2">
      <c r="C206" s="251"/>
    </row>
    <row r="207" spans="3:3" x14ac:dyDescent="0.2">
      <c r="C207" s="251"/>
    </row>
    <row r="208" spans="3:3" x14ac:dyDescent="0.2">
      <c r="C208" s="251"/>
    </row>
    <row r="209" spans="3:3" x14ac:dyDescent="0.2">
      <c r="C209" s="251"/>
    </row>
    <row r="210" spans="3:3" x14ac:dyDescent="0.2">
      <c r="C210" s="251"/>
    </row>
    <row r="211" spans="3:3" x14ac:dyDescent="0.2">
      <c r="C211" s="251"/>
    </row>
    <row r="212" spans="3:3" x14ac:dyDescent="0.2">
      <c r="C212" s="251"/>
    </row>
    <row r="213" spans="3:3" x14ac:dyDescent="0.2">
      <c r="C213" s="251"/>
    </row>
    <row r="214" spans="3:3" x14ac:dyDescent="0.2">
      <c r="C214" s="251"/>
    </row>
    <row r="215" spans="3:3" x14ac:dyDescent="0.2">
      <c r="C215" s="251"/>
    </row>
    <row r="216" spans="3:3" x14ac:dyDescent="0.2">
      <c r="C216" s="251"/>
    </row>
    <row r="217" spans="3:3" x14ac:dyDescent="0.2">
      <c r="C217" s="251"/>
    </row>
    <row r="218" spans="3:3" x14ac:dyDescent="0.2">
      <c r="C218" s="251"/>
    </row>
    <row r="219" spans="3:3" x14ac:dyDescent="0.2">
      <c r="C219" s="251"/>
    </row>
    <row r="220" spans="3:3" x14ac:dyDescent="0.2">
      <c r="C220" s="251"/>
    </row>
    <row r="221" spans="3:3" x14ac:dyDescent="0.2">
      <c r="C221" s="251"/>
    </row>
    <row r="222" spans="3:3" x14ac:dyDescent="0.2">
      <c r="C222" s="251"/>
    </row>
    <row r="223" spans="3:3" x14ac:dyDescent="0.2">
      <c r="C223" s="251"/>
    </row>
    <row r="224" spans="3:3" x14ac:dyDescent="0.2">
      <c r="C224" s="251"/>
    </row>
    <row r="225" spans="3:3" x14ac:dyDescent="0.2">
      <c r="C225" s="251"/>
    </row>
    <row r="226" spans="3:3" x14ac:dyDescent="0.2">
      <c r="C226" s="251"/>
    </row>
    <row r="227" spans="3:3" x14ac:dyDescent="0.2">
      <c r="C227" s="251"/>
    </row>
    <row r="228" spans="3:3" x14ac:dyDescent="0.2">
      <c r="C228" s="251"/>
    </row>
    <row r="229" spans="3:3" x14ac:dyDescent="0.2">
      <c r="C229" s="251"/>
    </row>
    <row r="230" spans="3:3" x14ac:dyDescent="0.2">
      <c r="C230" s="251"/>
    </row>
    <row r="231" spans="3:3" x14ac:dyDescent="0.2">
      <c r="C231" s="251"/>
    </row>
    <row r="232" spans="3:3" x14ac:dyDescent="0.2">
      <c r="C232" s="251"/>
    </row>
    <row r="233" spans="3:3" x14ac:dyDescent="0.2">
      <c r="C233" s="251"/>
    </row>
    <row r="234" spans="3:3" x14ac:dyDescent="0.2">
      <c r="C234" s="251"/>
    </row>
    <row r="235" spans="3:3" x14ac:dyDescent="0.2">
      <c r="C235" s="251"/>
    </row>
    <row r="236" spans="3:3" x14ac:dyDescent="0.2">
      <c r="C236" s="251"/>
    </row>
    <row r="237" spans="3:3" x14ac:dyDescent="0.2">
      <c r="C237" s="251"/>
    </row>
    <row r="238" spans="3:3" x14ac:dyDescent="0.2">
      <c r="C238" s="251"/>
    </row>
    <row r="239" spans="3:3" x14ac:dyDescent="0.2">
      <c r="C239" s="251"/>
    </row>
    <row r="240" spans="3:3" x14ac:dyDescent="0.2">
      <c r="C240" s="251"/>
    </row>
    <row r="241" spans="3:3" x14ac:dyDescent="0.2">
      <c r="C241" s="251"/>
    </row>
    <row r="242" spans="3:3" x14ac:dyDescent="0.2">
      <c r="C242" s="251"/>
    </row>
    <row r="243" spans="3:3" x14ac:dyDescent="0.2">
      <c r="C243" s="251"/>
    </row>
    <row r="244" spans="3:3" x14ac:dyDescent="0.2">
      <c r="C244" s="251"/>
    </row>
    <row r="245" spans="3:3" x14ac:dyDescent="0.2">
      <c r="C245" s="251"/>
    </row>
    <row r="246" spans="3:3" x14ac:dyDescent="0.2">
      <c r="C246" s="251"/>
    </row>
    <row r="247" spans="3:3" x14ac:dyDescent="0.2">
      <c r="C247" s="251"/>
    </row>
    <row r="248" spans="3:3" x14ac:dyDescent="0.2">
      <c r="C248" s="251"/>
    </row>
    <row r="249" spans="3:3" x14ac:dyDescent="0.2">
      <c r="C249" s="251"/>
    </row>
    <row r="250" spans="3:3" x14ac:dyDescent="0.2">
      <c r="C250" s="251"/>
    </row>
    <row r="251" spans="3:3" x14ac:dyDescent="0.2">
      <c r="C251" s="251"/>
    </row>
    <row r="252" spans="3:3" x14ac:dyDescent="0.2">
      <c r="C252" s="251"/>
    </row>
    <row r="253" spans="3:3" x14ac:dyDescent="0.2">
      <c r="C253" s="251"/>
    </row>
    <row r="254" spans="3:3" x14ac:dyDescent="0.2">
      <c r="C254" s="251"/>
    </row>
    <row r="255" spans="3:3" x14ac:dyDescent="0.2">
      <c r="C255" s="251"/>
    </row>
    <row r="256" spans="3:3" x14ac:dyDescent="0.2">
      <c r="C256" s="251"/>
    </row>
    <row r="257" spans="3:3" x14ac:dyDescent="0.2">
      <c r="C257" s="251"/>
    </row>
    <row r="258" spans="3:3" x14ac:dyDescent="0.2">
      <c r="C258" s="251"/>
    </row>
    <row r="259" spans="3:3" x14ac:dyDescent="0.2">
      <c r="C259" s="251"/>
    </row>
    <row r="260" spans="3:3" x14ac:dyDescent="0.2">
      <c r="C260" s="251"/>
    </row>
    <row r="261" spans="3:3" x14ac:dyDescent="0.2">
      <c r="C261" s="251"/>
    </row>
    <row r="262" spans="3:3" x14ac:dyDescent="0.2">
      <c r="C262" s="251"/>
    </row>
    <row r="263" spans="3:3" x14ac:dyDescent="0.2">
      <c r="C263" s="251"/>
    </row>
    <row r="264" spans="3:3" x14ac:dyDescent="0.2">
      <c r="C264" s="251"/>
    </row>
    <row r="265" spans="3:3" x14ac:dyDescent="0.2">
      <c r="C265" s="251"/>
    </row>
    <row r="266" spans="3:3" x14ac:dyDescent="0.2">
      <c r="C266" s="251"/>
    </row>
    <row r="267" spans="3:3" x14ac:dyDescent="0.2">
      <c r="C267" s="251"/>
    </row>
    <row r="268" spans="3:3" x14ac:dyDescent="0.2">
      <c r="C268" s="251"/>
    </row>
    <row r="269" spans="3:3" x14ac:dyDescent="0.2">
      <c r="C269" s="251"/>
    </row>
    <row r="270" spans="3:3" x14ac:dyDescent="0.2">
      <c r="C270" s="251"/>
    </row>
    <row r="271" spans="3:3" x14ac:dyDescent="0.2">
      <c r="C271" s="251"/>
    </row>
    <row r="272" spans="3:3" x14ac:dyDescent="0.2">
      <c r="C272" s="251"/>
    </row>
    <row r="273" spans="3:3" x14ac:dyDescent="0.2">
      <c r="C273" s="251"/>
    </row>
    <row r="274" spans="3:3" x14ac:dyDescent="0.2">
      <c r="C274" s="251"/>
    </row>
    <row r="275" spans="3:3" x14ac:dyDescent="0.2">
      <c r="C275" s="251"/>
    </row>
    <row r="276" spans="3:3" x14ac:dyDescent="0.2">
      <c r="C276" s="251"/>
    </row>
    <row r="277" spans="3:3" x14ac:dyDescent="0.2">
      <c r="C277" s="251"/>
    </row>
    <row r="278" spans="3:3" x14ac:dyDescent="0.2">
      <c r="C278" s="251"/>
    </row>
    <row r="279" spans="3:3" x14ac:dyDescent="0.2">
      <c r="C279" s="251"/>
    </row>
    <row r="280" spans="3:3" x14ac:dyDescent="0.2">
      <c r="C280" s="251"/>
    </row>
    <row r="281" spans="3:3" x14ac:dyDescent="0.2">
      <c r="C281" s="251"/>
    </row>
    <row r="282" spans="3:3" x14ac:dyDescent="0.2">
      <c r="C282" s="251"/>
    </row>
    <row r="283" spans="3:3" x14ac:dyDescent="0.2">
      <c r="C283" s="251"/>
    </row>
    <row r="284" spans="3:3" x14ac:dyDescent="0.2">
      <c r="C284" s="251"/>
    </row>
    <row r="285" spans="3:3" x14ac:dyDescent="0.2">
      <c r="C285" s="251"/>
    </row>
    <row r="286" spans="3:3" x14ac:dyDescent="0.2">
      <c r="C286" s="251"/>
    </row>
    <row r="287" spans="3:3" x14ac:dyDescent="0.2">
      <c r="C287" s="251"/>
    </row>
    <row r="288" spans="3:3" x14ac:dyDescent="0.2">
      <c r="C288" s="251"/>
    </row>
    <row r="289" spans="3:3" x14ac:dyDescent="0.2">
      <c r="C289" s="251"/>
    </row>
    <row r="290" spans="3:3" x14ac:dyDescent="0.2">
      <c r="C290" s="251"/>
    </row>
    <row r="291" spans="3:3" x14ac:dyDescent="0.2">
      <c r="C291" s="251"/>
    </row>
    <row r="292" spans="3:3" x14ac:dyDescent="0.2">
      <c r="C292" s="251"/>
    </row>
    <row r="293" spans="3:3" x14ac:dyDescent="0.2">
      <c r="C293" s="251"/>
    </row>
    <row r="294" spans="3:3" x14ac:dyDescent="0.2">
      <c r="C294" s="251"/>
    </row>
    <row r="295" spans="3:3" x14ac:dyDescent="0.2">
      <c r="C295" s="251"/>
    </row>
    <row r="296" spans="3:3" x14ac:dyDescent="0.2">
      <c r="C296" s="251"/>
    </row>
    <row r="297" spans="3:3" x14ac:dyDescent="0.2">
      <c r="C297" s="251"/>
    </row>
    <row r="298" spans="3:3" x14ac:dyDescent="0.2">
      <c r="C298" s="251"/>
    </row>
    <row r="299" spans="3:3" x14ac:dyDescent="0.2">
      <c r="C299" s="251"/>
    </row>
    <row r="300" spans="3:3" x14ac:dyDescent="0.2">
      <c r="C300" s="251"/>
    </row>
    <row r="301" spans="3:3" x14ac:dyDescent="0.2">
      <c r="C301" s="251"/>
    </row>
    <row r="302" spans="3:3" x14ac:dyDescent="0.2">
      <c r="C302" s="251"/>
    </row>
    <row r="303" spans="3:3" x14ac:dyDescent="0.2">
      <c r="C303" s="251"/>
    </row>
    <row r="304" spans="3:3" x14ac:dyDescent="0.2">
      <c r="C304" s="251"/>
    </row>
    <row r="305" spans="3:3" x14ac:dyDescent="0.2">
      <c r="C305" s="251"/>
    </row>
    <row r="306" spans="3:3" x14ac:dyDescent="0.2">
      <c r="C306" s="251"/>
    </row>
    <row r="307" spans="3:3" x14ac:dyDescent="0.2">
      <c r="C307" s="251"/>
    </row>
    <row r="308" spans="3:3" x14ac:dyDescent="0.2">
      <c r="C308" s="251"/>
    </row>
    <row r="309" spans="3:3" x14ac:dyDescent="0.2">
      <c r="C309" s="251"/>
    </row>
    <row r="310" spans="3:3" x14ac:dyDescent="0.2">
      <c r="C310" s="251"/>
    </row>
    <row r="311" spans="3:3" x14ac:dyDescent="0.2">
      <c r="C311" s="251"/>
    </row>
    <row r="312" spans="3:3" x14ac:dyDescent="0.2">
      <c r="C312" s="251"/>
    </row>
    <row r="313" spans="3:3" x14ac:dyDescent="0.2">
      <c r="C313" s="251"/>
    </row>
    <row r="314" spans="3:3" x14ac:dyDescent="0.2">
      <c r="C314" s="251"/>
    </row>
    <row r="315" spans="3:3" x14ac:dyDescent="0.2">
      <c r="C315" s="251"/>
    </row>
    <row r="316" spans="3:3" x14ac:dyDescent="0.2">
      <c r="C316" s="251"/>
    </row>
    <row r="317" spans="3:3" x14ac:dyDescent="0.2">
      <c r="C317" s="251"/>
    </row>
    <row r="318" spans="3:3" x14ac:dyDescent="0.2">
      <c r="C318" s="251"/>
    </row>
    <row r="319" spans="3:3" x14ac:dyDescent="0.2">
      <c r="C319" s="251"/>
    </row>
    <row r="320" spans="3:3" x14ac:dyDescent="0.2">
      <c r="C320" s="251"/>
    </row>
    <row r="321" spans="3:3" x14ac:dyDescent="0.2">
      <c r="C321" s="251"/>
    </row>
    <row r="322" spans="3:3" x14ac:dyDescent="0.2">
      <c r="C322" s="251"/>
    </row>
    <row r="323" spans="3:3" x14ac:dyDescent="0.2">
      <c r="C323" s="251"/>
    </row>
    <row r="324" spans="3:3" x14ac:dyDescent="0.2">
      <c r="C324" s="251"/>
    </row>
    <row r="325" spans="3:3" x14ac:dyDescent="0.2">
      <c r="C325" s="251"/>
    </row>
    <row r="326" spans="3:3" x14ac:dyDescent="0.2">
      <c r="C326" s="251"/>
    </row>
    <row r="327" spans="3:3" x14ac:dyDescent="0.2">
      <c r="C327" s="25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C5:H28"/>
  <sheetViews>
    <sheetView showGridLines="0" workbookViewId="0">
      <selection activeCell="E18" sqref="E18"/>
    </sheetView>
  </sheetViews>
  <sheetFormatPr baseColWidth="10" defaultRowHeight="12.75" x14ac:dyDescent="0.2"/>
  <cols>
    <col min="3" max="3" width="5.85546875" customWidth="1"/>
    <col min="4" max="4" width="84.140625" bestFit="1" customWidth="1"/>
    <col min="5" max="5" width="23.7109375" customWidth="1"/>
    <col min="6" max="6" width="14.42578125" bestFit="1" customWidth="1"/>
    <col min="7" max="7" width="16.5703125" bestFit="1" customWidth="1"/>
    <col min="8" max="8" width="13.85546875" bestFit="1" customWidth="1"/>
  </cols>
  <sheetData>
    <row r="5" spans="3:7" ht="15.75" x14ac:dyDescent="0.25">
      <c r="C5" s="7" t="s">
        <v>207</v>
      </c>
      <c r="D5" s="8" t="s">
        <v>1</v>
      </c>
    </row>
    <row r="8" spans="3:7" x14ac:dyDescent="0.2">
      <c r="C8" s="24" t="s">
        <v>288</v>
      </c>
      <c r="D8" s="19" t="s">
        <v>208</v>
      </c>
      <c r="E8" s="20"/>
    </row>
    <row r="9" spans="3:7" x14ac:dyDescent="0.2">
      <c r="C9" s="24"/>
      <c r="D9" s="19"/>
      <c r="E9" s="20"/>
    </row>
    <row r="10" spans="3:7" x14ac:dyDescent="0.2">
      <c r="C10" s="20"/>
      <c r="D10" s="20"/>
      <c r="E10" s="20"/>
    </row>
    <row r="11" spans="3:7" x14ac:dyDescent="0.2">
      <c r="C11" s="84"/>
      <c r="D11" s="83" t="s">
        <v>208</v>
      </c>
      <c r="E11" s="90" t="s">
        <v>221</v>
      </c>
    </row>
    <row r="12" spans="3:7" x14ac:dyDescent="0.2">
      <c r="C12" s="97"/>
      <c r="D12" s="97"/>
      <c r="E12" s="87"/>
    </row>
    <row r="13" spans="3:7" x14ac:dyDescent="0.2">
      <c r="C13" s="85">
        <v>1</v>
      </c>
      <c r="D13" s="86" t="s">
        <v>209</v>
      </c>
      <c r="E13" s="129">
        <v>13066649229.370001</v>
      </c>
      <c r="G13" s="129"/>
    </row>
    <row r="14" spans="3:7" ht="22.5" x14ac:dyDescent="0.2">
      <c r="C14" s="125">
        <v>2</v>
      </c>
      <c r="D14" s="86" t="s">
        <v>210</v>
      </c>
      <c r="E14" s="100">
        <v>-5251990189.46</v>
      </c>
      <c r="G14" s="129"/>
    </row>
    <row r="15" spans="3:7" ht="33.75" x14ac:dyDescent="0.2">
      <c r="C15" s="125">
        <v>3</v>
      </c>
      <c r="D15" s="86" t="s">
        <v>211</v>
      </c>
      <c r="E15" s="129">
        <v>0</v>
      </c>
      <c r="G15" s="257"/>
    </row>
    <row r="16" spans="3:7" x14ac:dyDescent="0.2">
      <c r="C16" s="125">
        <v>4</v>
      </c>
      <c r="D16" s="86" t="s">
        <v>212</v>
      </c>
      <c r="E16" s="129">
        <v>0</v>
      </c>
    </row>
    <row r="17" spans="3:8" x14ac:dyDescent="0.2">
      <c r="C17" s="125">
        <v>5</v>
      </c>
      <c r="D17" s="86" t="s">
        <v>213</v>
      </c>
      <c r="E17" s="129">
        <v>0</v>
      </c>
    </row>
    <row r="18" spans="3:8" ht="22.5" x14ac:dyDescent="0.2">
      <c r="C18" s="125">
        <v>6</v>
      </c>
      <c r="D18" s="86" t="s">
        <v>214</v>
      </c>
      <c r="E18" s="129">
        <v>1125756117</v>
      </c>
    </row>
    <row r="19" spans="3:8" ht="22.5" x14ac:dyDescent="0.2">
      <c r="C19" s="125" t="s">
        <v>219</v>
      </c>
      <c r="D19" s="86" t="s">
        <v>215</v>
      </c>
      <c r="E19" s="100"/>
      <c r="G19" s="100"/>
    </row>
    <row r="20" spans="3:8" ht="22.5" x14ac:dyDescent="0.2">
      <c r="C20" s="125" t="s">
        <v>220</v>
      </c>
      <c r="D20" s="86" t="s">
        <v>216</v>
      </c>
      <c r="E20" s="129">
        <v>0</v>
      </c>
      <c r="F20" s="258"/>
    </row>
    <row r="21" spans="3:8" x14ac:dyDescent="0.2">
      <c r="C21" s="125">
        <v>7</v>
      </c>
      <c r="D21" s="86" t="s">
        <v>217</v>
      </c>
      <c r="E21" s="100">
        <f>-301531047.26+40722</f>
        <v>-301490325.25999999</v>
      </c>
      <c r="F21" s="258"/>
    </row>
    <row r="22" spans="3:8" x14ac:dyDescent="0.2">
      <c r="C22" s="130">
        <v>8</v>
      </c>
      <c r="D22" s="89" t="s">
        <v>218</v>
      </c>
      <c r="E22" s="131">
        <f>E13+E14+E18+E21</f>
        <v>8638924831.6499996</v>
      </c>
      <c r="F22" s="60"/>
      <c r="G22" s="60"/>
      <c r="H22" s="60"/>
    </row>
    <row r="23" spans="3:8" x14ac:dyDescent="0.2">
      <c r="F23" s="60"/>
      <c r="G23" s="60"/>
    </row>
    <row r="24" spans="3:8" x14ac:dyDescent="0.2">
      <c r="E24" s="60"/>
      <c r="F24" s="60"/>
    </row>
    <row r="25" spans="3:8" x14ac:dyDescent="0.2">
      <c r="E25" s="60"/>
    </row>
    <row r="26" spans="3:8" x14ac:dyDescent="0.2">
      <c r="E26" s="60"/>
    </row>
    <row r="27" spans="3:8" x14ac:dyDescent="0.2">
      <c r="E27" s="60"/>
    </row>
    <row r="28" spans="3:8" x14ac:dyDescent="0.2">
      <c r="E28" s="25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C5:E63"/>
  <sheetViews>
    <sheetView showGridLines="0" topLeftCell="A7" workbookViewId="0">
      <selection activeCell="E44" sqref="E44"/>
    </sheetView>
  </sheetViews>
  <sheetFormatPr baseColWidth="10" defaultRowHeight="12.75" x14ac:dyDescent="0.2"/>
  <cols>
    <col min="3" max="3" width="5.85546875" customWidth="1"/>
    <col min="4" max="4" width="68.5703125" customWidth="1"/>
    <col min="5" max="5" width="23.7109375" customWidth="1"/>
  </cols>
  <sheetData>
    <row r="5" spans="3:5" ht="15.75" x14ac:dyDescent="0.25">
      <c r="C5" s="7" t="s">
        <v>207</v>
      </c>
      <c r="D5" s="8" t="s">
        <v>1</v>
      </c>
    </row>
    <row r="7" spans="3:5" s="10" customFormat="1" ht="11.25" x14ac:dyDescent="0.2"/>
    <row r="8" spans="3:5" s="10" customFormat="1" x14ac:dyDescent="0.2">
      <c r="C8" s="23" t="s">
        <v>287</v>
      </c>
      <c r="D8" s="19" t="s">
        <v>222</v>
      </c>
      <c r="E8" s="20"/>
    </row>
    <row r="9" spans="3:5" s="10" customFormat="1" ht="11.25" x14ac:dyDescent="0.2">
      <c r="C9" s="20"/>
      <c r="D9" s="20"/>
      <c r="E9" s="20"/>
    </row>
    <row r="10" spans="3:5" s="10" customFormat="1" ht="11.25" x14ac:dyDescent="0.2">
      <c r="C10" s="20"/>
      <c r="D10" s="20"/>
      <c r="E10" s="20"/>
    </row>
    <row r="11" spans="3:5" s="10" customFormat="1" ht="11.25" x14ac:dyDescent="0.2">
      <c r="C11" s="84"/>
      <c r="D11" s="83" t="s">
        <v>227</v>
      </c>
      <c r="E11" s="84" t="s">
        <v>223</v>
      </c>
    </row>
    <row r="12" spans="3:5" s="10" customFormat="1" ht="11.25" x14ac:dyDescent="0.2">
      <c r="C12" s="97"/>
      <c r="D12" s="98"/>
      <c r="E12" s="97"/>
    </row>
    <row r="13" spans="3:5" s="10" customFormat="1" ht="22.5" x14ac:dyDescent="0.2">
      <c r="C13" s="85">
        <v>1</v>
      </c>
      <c r="D13" s="86" t="s">
        <v>224</v>
      </c>
      <c r="E13" s="129">
        <v>7513168714</v>
      </c>
    </row>
    <row r="14" spans="3:5" s="10" customFormat="1" ht="11.25" x14ac:dyDescent="0.2">
      <c r="C14" s="85">
        <v>2</v>
      </c>
      <c r="D14" s="86" t="s">
        <v>225</v>
      </c>
      <c r="E14" s="97"/>
    </row>
    <row r="15" spans="3:5" s="10" customFormat="1" ht="22.5" x14ac:dyDescent="0.2">
      <c r="C15" s="88">
        <v>3</v>
      </c>
      <c r="D15" s="101" t="s">
        <v>226</v>
      </c>
      <c r="E15" s="132">
        <f>E13+E14</f>
        <v>7513168714</v>
      </c>
    </row>
    <row r="16" spans="3:5" s="10" customFormat="1" ht="11.25" x14ac:dyDescent="0.2">
      <c r="C16" s="20"/>
      <c r="D16" s="20"/>
      <c r="E16" s="20"/>
    </row>
    <row r="17" spans="3:5" s="10" customFormat="1" ht="11.25" x14ac:dyDescent="0.2">
      <c r="C17" s="20"/>
      <c r="D17" s="20"/>
      <c r="E17" s="20"/>
    </row>
    <row r="18" spans="3:5" s="10" customFormat="1" ht="11.25" x14ac:dyDescent="0.2">
      <c r="C18" s="84"/>
      <c r="D18" s="101" t="s">
        <v>228</v>
      </c>
      <c r="E18" s="84" t="s">
        <v>223</v>
      </c>
    </row>
    <row r="19" spans="3:5" s="10" customFormat="1" ht="11.25" x14ac:dyDescent="0.2">
      <c r="C19" s="97"/>
      <c r="D19" s="133"/>
      <c r="E19" s="97"/>
    </row>
    <row r="20" spans="3:5" s="10" customFormat="1" ht="22.5" x14ac:dyDescent="0.2">
      <c r="C20" s="85">
        <v>4</v>
      </c>
      <c r="D20" s="86" t="s">
        <v>229</v>
      </c>
      <c r="E20" s="97"/>
    </row>
    <row r="21" spans="3:5" s="10" customFormat="1" ht="22.5" x14ac:dyDescent="0.2">
      <c r="C21" s="85">
        <v>5</v>
      </c>
      <c r="D21" s="86" t="s">
        <v>230</v>
      </c>
      <c r="E21" s="97"/>
    </row>
    <row r="22" spans="3:5" s="10" customFormat="1" ht="11.25" x14ac:dyDescent="0.2">
      <c r="C22" s="85" t="s">
        <v>238</v>
      </c>
      <c r="D22" s="86" t="s">
        <v>231</v>
      </c>
      <c r="E22" s="97"/>
    </row>
    <row r="23" spans="3:5" s="10" customFormat="1" ht="22.5" x14ac:dyDescent="0.2">
      <c r="C23" s="85">
        <v>6</v>
      </c>
      <c r="D23" s="86" t="s">
        <v>232</v>
      </c>
      <c r="E23" s="97"/>
    </row>
    <row r="24" spans="3:5" s="10" customFormat="1" ht="22.5" x14ac:dyDescent="0.2">
      <c r="C24" s="85">
        <v>7</v>
      </c>
      <c r="D24" s="86" t="s">
        <v>233</v>
      </c>
      <c r="E24" s="97"/>
    </row>
    <row r="25" spans="3:5" s="10" customFormat="1" ht="11.25" x14ac:dyDescent="0.2">
      <c r="C25" s="85">
        <v>8</v>
      </c>
      <c r="D25" s="86" t="s">
        <v>234</v>
      </c>
      <c r="E25" s="97"/>
    </row>
    <row r="26" spans="3:5" s="10" customFormat="1" ht="11.25" x14ac:dyDescent="0.2">
      <c r="C26" s="85">
        <v>9</v>
      </c>
      <c r="D26" s="86" t="s">
        <v>235</v>
      </c>
      <c r="E26" s="97"/>
    </row>
    <row r="27" spans="3:5" s="10" customFormat="1" ht="11.25" x14ac:dyDescent="0.2">
      <c r="C27" s="85">
        <v>10</v>
      </c>
      <c r="D27" s="86" t="s">
        <v>236</v>
      </c>
      <c r="E27" s="97"/>
    </row>
    <row r="28" spans="3:5" s="10" customFormat="1" ht="11.25" x14ac:dyDescent="0.2">
      <c r="C28" s="88">
        <v>11</v>
      </c>
      <c r="D28" s="101" t="s">
        <v>237</v>
      </c>
      <c r="E28" s="111">
        <v>0</v>
      </c>
    </row>
    <row r="29" spans="3:5" s="10" customFormat="1" ht="11.25" x14ac:dyDescent="0.2">
      <c r="C29" s="20"/>
      <c r="D29" s="20"/>
      <c r="E29" s="20"/>
    </row>
    <row r="30" spans="3:5" s="10" customFormat="1" ht="11.25" x14ac:dyDescent="0.2">
      <c r="C30" s="20"/>
      <c r="D30" s="20"/>
      <c r="E30" s="20"/>
    </row>
    <row r="31" spans="3:5" s="10" customFormat="1" ht="11.25" x14ac:dyDescent="0.2">
      <c r="C31" s="84"/>
      <c r="D31" s="83" t="s">
        <v>239</v>
      </c>
      <c r="E31" s="84" t="s">
        <v>223</v>
      </c>
    </row>
    <row r="32" spans="3:5" s="10" customFormat="1" ht="11.25" x14ac:dyDescent="0.2">
      <c r="C32" s="97"/>
      <c r="D32" s="98"/>
      <c r="E32" s="97"/>
    </row>
    <row r="33" spans="3:5" s="10" customFormat="1" ht="22.5" x14ac:dyDescent="0.2">
      <c r="C33" s="85">
        <v>12</v>
      </c>
      <c r="D33" s="86" t="s">
        <v>240</v>
      </c>
      <c r="E33" s="97"/>
    </row>
    <row r="34" spans="3:5" s="10" customFormat="1" ht="11.25" x14ac:dyDescent="0.2">
      <c r="C34" s="85">
        <v>13</v>
      </c>
      <c r="D34" s="86" t="s">
        <v>241</v>
      </c>
      <c r="E34" s="97"/>
    </row>
    <row r="35" spans="3:5" s="10" customFormat="1" ht="11.25" x14ac:dyDescent="0.2">
      <c r="C35" s="85">
        <v>14</v>
      </c>
      <c r="D35" s="86" t="s">
        <v>242</v>
      </c>
      <c r="E35" s="97"/>
    </row>
    <row r="36" spans="3:5" s="10" customFormat="1" ht="22.5" x14ac:dyDescent="0.2">
      <c r="C36" s="85" t="s">
        <v>247</v>
      </c>
      <c r="D36" s="86" t="s">
        <v>243</v>
      </c>
      <c r="E36" s="97"/>
    </row>
    <row r="37" spans="3:5" s="10" customFormat="1" ht="11.25" x14ac:dyDescent="0.2">
      <c r="C37" s="85">
        <v>15</v>
      </c>
      <c r="D37" s="86" t="s">
        <v>244</v>
      </c>
      <c r="E37" s="97"/>
    </row>
    <row r="38" spans="3:5" s="10" customFormat="1" ht="11.25" x14ac:dyDescent="0.2">
      <c r="C38" s="85" t="s">
        <v>248</v>
      </c>
      <c r="D38" s="86" t="s">
        <v>245</v>
      </c>
      <c r="E38" s="97"/>
    </row>
    <row r="39" spans="3:5" s="10" customFormat="1" ht="11.25" x14ac:dyDescent="0.2">
      <c r="C39" s="88">
        <v>16</v>
      </c>
      <c r="D39" s="101" t="s">
        <v>246</v>
      </c>
      <c r="E39" s="111">
        <v>0</v>
      </c>
    </row>
    <row r="40" spans="3:5" s="10" customFormat="1" ht="11.25" x14ac:dyDescent="0.2">
      <c r="C40" s="20"/>
      <c r="D40" s="20"/>
      <c r="E40" s="20"/>
    </row>
    <row r="41" spans="3:5" s="10" customFormat="1" ht="11.25" x14ac:dyDescent="0.2">
      <c r="C41" s="20"/>
      <c r="D41" s="20"/>
      <c r="E41" s="20"/>
    </row>
    <row r="42" spans="3:5" s="10" customFormat="1" ht="11.25" x14ac:dyDescent="0.2">
      <c r="C42" s="84"/>
      <c r="D42" s="83" t="s">
        <v>249</v>
      </c>
      <c r="E42" s="84" t="s">
        <v>223</v>
      </c>
    </row>
    <row r="43" spans="3:5" s="10" customFormat="1" ht="11.25" x14ac:dyDescent="0.2">
      <c r="C43" s="97"/>
      <c r="D43" s="98"/>
      <c r="E43" s="97"/>
    </row>
    <row r="44" spans="3:5" s="10" customFormat="1" ht="11.25" x14ac:dyDescent="0.2">
      <c r="C44" s="85">
        <v>17</v>
      </c>
      <c r="D44" s="97" t="s">
        <v>250</v>
      </c>
      <c r="E44" s="129">
        <v>1125756117</v>
      </c>
    </row>
    <row r="45" spans="3:5" s="10" customFormat="1" ht="11.25" x14ac:dyDescent="0.2">
      <c r="C45" s="85">
        <v>18</v>
      </c>
      <c r="D45" s="97" t="s">
        <v>252</v>
      </c>
      <c r="E45" s="129">
        <v>0</v>
      </c>
    </row>
    <row r="46" spans="3:5" s="10" customFormat="1" ht="11.25" x14ac:dyDescent="0.2">
      <c r="C46" s="88">
        <v>19</v>
      </c>
      <c r="D46" s="83" t="s">
        <v>251</v>
      </c>
      <c r="E46" s="132">
        <f>E44+E45</f>
        <v>1125756117</v>
      </c>
    </row>
    <row r="47" spans="3:5" s="10" customFormat="1" ht="11.25" x14ac:dyDescent="0.2">
      <c r="C47" s="20"/>
      <c r="D47" s="20"/>
      <c r="E47" s="20"/>
    </row>
    <row r="48" spans="3:5" s="10" customFormat="1" ht="11.25" x14ac:dyDescent="0.2">
      <c r="C48" s="20"/>
      <c r="D48" s="20"/>
      <c r="E48" s="20"/>
    </row>
    <row r="49" spans="3:5" s="10" customFormat="1" ht="22.5" x14ac:dyDescent="0.2">
      <c r="C49" s="84"/>
      <c r="D49" s="101" t="s">
        <v>253</v>
      </c>
      <c r="E49" s="135" t="s">
        <v>223</v>
      </c>
    </row>
    <row r="50" spans="3:5" s="10" customFormat="1" ht="11.25" x14ac:dyDescent="0.2">
      <c r="C50" s="97"/>
      <c r="D50" s="133"/>
      <c r="E50" s="134"/>
    </row>
    <row r="51" spans="3:5" s="10" customFormat="1" ht="22.5" x14ac:dyDescent="0.2">
      <c r="C51" s="85" t="s">
        <v>256</v>
      </c>
      <c r="D51" s="86" t="s">
        <v>254</v>
      </c>
      <c r="E51" s="97"/>
    </row>
    <row r="52" spans="3:5" s="10" customFormat="1" ht="22.5" x14ac:dyDescent="0.2">
      <c r="C52" s="88" t="s">
        <v>257</v>
      </c>
      <c r="D52" s="89" t="s">
        <v>255</v>
      </c>
      <c r="E52" s="111">
        <v>0</v>
      </c>
    </row>
    <row r="53" spans="3:5" s="10" customFormat="1" ht="11.25" x14ac:dyDescent="0.2">
      <c r="C53" s="20"/>
      <c r="D53" s="20"/>
      <c r="E53" s="20"/>
    </row>
    <row r="54" spans="3:5" s="10" customFormat="1" ht="11.25" x14ac:dyDescent="0.2">
      <c r="C54" s="20"/>
      <c r="D54" s="20"/>
      <c r="E54" s="20"/>
    </row>
    <row r="55" spans="3:5" s="10" customFormat="1" ht="11.25" x14ac:dyDescent="0.2">
      <c r="C55" s="84"/>
      <c r="D55" s="83" t="s">
        <v>258</v>
      </c>
      <c r="E55" s="135" t="s">
        <v>223</v>
      </c>
    </row>
    <row r="56" spans="3:5" s="10" customFormat="1" ht="11.25" x14ac:dyDescent="0.2">
      <c r="C56" s="97"/>
      <c r="D56" s="98"/>
      <c r="E56" s="134"/>
    </row>
    <row r="57" spans="3:5" s="10" customFormat="1" ht="11.25" x14ac:dyDescent="0.2">
      <c r="C57" s="85">
        <v>20</v>
      </c>
      <c r="D57" s="97" t="s">
        <v>259</v>
      </c>
      <c r="E57" s="129">
        <v>1210329099</v>
      </c>
    </row>
    <row r="58" spans="3:5" s="10" customFormat="1" ht="11.25" x14ac:dyDescent="0.2">
      <c r="C58" s="88">
        <v>21</v>
      </c>
      <c r="D58" s="84" t="s">
        <v>260</v>
      </c>
      <c r="E58" s="131">
        <f>E15+E28+E39+E46+E51+E52</f>
        <v>8638924831</v>
      </c>
    </row>
    <row r="59" spans="3:5" s="10" customFormat="1" ht="11.25" x14ac:dyDescent="0.2">
      <c r="C59" s="97"/>
      <c r="D59" s="97"/>
      <c r="E59" s="97"/>
    </row>
    <row r="60" spans="3:5" s="10" customFormat="1" ht="11.25" x14ac:dyDescent="0.2">
      <c r="C60" s="97"/>
      <c r="D60" s="97"/>
      <c r="E60" s="97"/>
    </row>
    <row r="61" spans="3:5" s="10" customFormat="1" ht="11.25" x14ac:dyDescent="0.2">
      <c r="C61" s="84"/>
      <c r="D61" s="83" t="s">
        <v>261</v>
      </c>
      <c r="E61" s="135" t="s">
        <v>223</v>
      </c>
    </row>
    <row r="62" spans="3:5" s="10" customFormat="1" ht="11.25" x14ac:dyDescent="0.2">
      <c r="C62" s="97"/>
      <c r="D62" s="98"/>
      <c r="E62" s="134"/>
    </row>
    <row r="63" spans="3:5" s="10" customFormat="1" ht="11.25" x14ac:dyDescent="0.2">
      <c r="C63" s="84">
        <v>22</v>
      </c>
      <c r="D63" s="84" t="s">
        <v>261</v>
      </c>
      <c r="E63" s="136">
        <f>E57/E58</f>
        <v>0.1401018208489144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C5:E24"/>
  <sheetViews>
    <sheetView showGridLines="0" workbookViewId="0">
      <selection activeCell="E13" sqref="E13"/>
    </sheetView>
  </sheetViews>
  <sheetFormatPr baseColWidth="10" defaultRowHeight="12.75" x14ac:dyDescent="0.2"/>
  <cols>
    <col min="3" max="3" width="5.85546875" customWidth="1"/>
    <col min="4" max="4" width="68.7109375" customWidth="1"/>
    <col min="5" max="5" width="23.7109375" customWidth="1"/>
  </cols>
  <sheetData>
    <row r="5" spans="3:5" ht="15.75" x14ac:dyDescent="0.25">
      <c r="C5" s="7" t="s">
        <v>207</v>
      </c>
      <c r="D5" s="8" t="s">
        <v>1</v>
      </c>
    </row>
    <row r="8" spans="3:5" x14ac:dyDescent="0.2">
      <c r="C8" s="23" t="s">
        <v>286</v>
      </c>
      <c r="D8" s="21" t="s">
        <v>262</v>
      </c>
    </row>
    <row r="9" spans="3:5" x14ac:dyDescent="0.2">
      <c r="C9" s="270"/>
      <c r="D9" s="270"/>
      <c r="E9" s="270"/>
    </row>
    <row r="10" spans="3:5" x14ac:dyDescent="0.2">
      <c r="C10" s="22"/>
      <c r="D10" s="22"/>
      <c r="E10" s="22"/>
    </row>
    <row r="11" spans="3:5" x14ac:dyDescent="0.2">
      <c r="C11" s="142"/>
      <c r="D11" s="143" t="s">
        <v>406</v>
      </c>
      <c r="E11" s="128" t="s">
        <v>223</v>
      </c>
    </row>
    <row r="12" spans="3:5" x14ac:dyDescent="0.2">
      <c r="C12" s="137"/>
      <c r="D12" s="137"/>
      <c r="E12" s="123"/>
    </row>
    <row r="13" spans="3:5" ht="22.5" x14ac:dyDescent="0.2">
      <c r="C13" s="138" t="s">
        <v>263</v>
      </c>
      <c r="D13" s="138" t="s">
        <v>264</v>
      </c>
      <c r="E13" s="139">
        <f>E14+E15</f>
        <v>7513168714</v>
      </c>
    </row>
    <row r="14" spans="3:5" x14ac:dyDescent="0.2">
      <c r="C14" s="138" t="s">
        <v>265</v>
      </c>
      <c r="D14" s="138" t="s">
        <v>266</v>
      </c>
      <c r="E14" s="139">
        <v>0</v>
      </c>
    </row>
    <row r="15" spans="3:5" x14ac:dyDescent="0.2">
      <c r="C15" s="138" t="s">
        <v>267</v>
      </c>
      <c r="D15" s="138" t="s">
        <v>268</v>
      </c>
      <c r="E15" s="139">
        <f>SUM(E16:E24)</f>
        <v>7513168714</v>
      </c>
    </row>
    <row r="16" spans="3:5" x14ac:dyDescent="0.2">
      <c r="C16" s="138" t="s">
        <v>269</v>
      </c>
      <c r="D16" s="138" t="s">
        <v>270</v>
      </c>
      <c r="E16" s="139">
        <v>178942773</v>
      </c>
    </row>
    <row r="17" spans="3:5" x14ac:dyDescent="0.2">
      <c r="C17" s="138" t="s">
        <v>271</v>
      </c>
      <c r="D17" s="138" t="s">
        <v>272</v>
      </c>
      <c r="E17" s="139">
        <v>94982602</v>
      </c>
    </row>
    <row r="18" spans="3:5" ht="22.5" x14ac:dyDescent="0.2">
      <c r="C18" s="138" t="s">
        <v>273</v>
      </c>
      <c r="D18" s="138" t="s">
        <v>405</v>
      </c>
      <c r="E18" s="139">
        <v>438599437</v>
      </c>
    </row>
    <row r="19" spans="3:5" x14ac:dyDescent="0.2">
      <c r="C19" s="138" t="s">
        <v>274</v>
      </c>
      <c r="D19" s="138" t="s">
        <v>275</v>
      </c>
      <c r="E19" s="139">
        <v>2207563130</v>
      </c>
    </row>
    <row r="20" spans="3:5" x14ac:dyDescent="0.2">
      <c r="C20" s="138" t="s">
        <v>276</v>
      </c>
      <c r="D20" s="138" t="s">
        <v>277</v>
      </c>
      <c r="E20" s="139">
        <v>0</v>
      </c>
    </row>
    <row r="21" spans="3:5" x14ac:dyDescent="0.2">
      <c r="C21" s="138" t="s">
        <v>278</v>
      </c>
      <c r="D21" s="138" t="s">
        <v>279</v>
      </c>
      <c r="E21" s="139">
        <v>2571508439</v>
      </c>
    </row>
    <row r="22" spans="3:5" x14ac:dyDescent="0.2">
      <c r="C22" s="138" t="s">
        <v>280</v>
      </c>
      <c r="D22" s="138" t="s">
        <v>281</v>
      </c>
      <c r="E22" s="139">
        <v>891845406</v>
      </c>
    </row>
    <row r="23" spans="3:5" x14ac:dyDescent="0.2">
      <c r="C23" s="138" t="s">
        <v>282</v>
      </c>
      <c r="D23" s="138" t="s">
        <v>283</v>
      </c>
      <c r="E23" s="139">
        <v>42011891</v>
      </c>
    </row>
    <row r="24" spans="3:5" x14ac:dyDescent="0.2">
      <c r="C24" s="140" t="s">
        <v>284</v>
      </c>
      <c r="D24" s="140" t="s">
        <v>285</v>
      </c>
      <c r="E24" s="141">
        <v>1087715036</v>
      </c>
    </row>
  </sheetData>
  <mergeCells count="1">
    <mergeCell ref="C9:E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C5:L80"/>
  <sheetViews>
    <sheetView showGridLines="0" workbookViewId="0">
      <selection activeCell="J22" sqref="J22"/>
    </sheetView>
  </sheetViews>
  <sheetFormatPr baseColWidth="10" defaultRowHeight="12.75" x14ac:dyDescent="0.2"/>
  <cols>
    <col min="4" max="4" width="33.140625" customWidth="1"/>
    <col min="5" max="8" width="18.7109375" customWidth="1"/>
    <col min="10" max="10" width="12.42578125" bestFit="1" customWidth="1"/>
  </cols>
  <sheetData>
    <row r="5" spans="3:12" ht="15.75" x14ac:dyDescent="0.25">
      <c r="C5" s="7" t="s">
        <v>369</v>
      </c>
      <c r="D5" s="8" t="s">
        <v>2</v>
      </c>
    </row>
    <row r="11" spans="3:12" x14ac:dyDescent="0.2">
      <c r="C11" s="179" t="s">
        <v>321</v>
      </c>
      <c r="D11" s="179"/>
      <c r="E11" s="144"/>
      <c r="F11" s="144"/>
      <c r="G11" s="144"/>
      <c r="H11" s="144"/>
      <c r="I11" s="144"/>
      <c r="J11" s="144"/>
      <c r="K11" s="144"/>
      <c r="L11" s="145"/>
    </row>
    <row r="12" spans="3:12" x14ac:dyDescent="0.2">
      <c r="C12" s="146"/>
      <c r="D12" s="147"/>
      <c r="E12" s="271" t="s">
        <v>322</v>
      </c>
      <c r="F12" s="272"/>
      <c r="G12" s="275" t="s">
        <v>323</v>
      </c>
      <c r="H12" s="276"/>
      <c r="I12" s="275" t="s">
        <v>324</v>
      </c>
      <c r="J12" s="276"/>
      <c r="K12" s="275" t="s">
        <v>325</v>
      </c>
      <c r="L12" s="275"/>
    </row>
    <row r="13" spans="3:12" x14ac:dyDescent="0.2">
      <c r="C13" s="148"/>
      <c r="D13" s="146"/>
      <c r="E13" s="273"/>
      <c r="F13" s="274"/>
      <c r="G13" s="277"/>
      <c r="H13" s="276"/>
      <c r="I13" s="277"/>
      <c r="J13" s="276"/>
      <c r="K13" s="277"/>
      <c r="L13" s="275"/>
    </row>
    <row r="14" spans="3:12" ht="33.75" x14ac:dyDescent="0.2">
      <c r="C14" s="148"/>
      <c r="D14" s="145"/>
      <c r="E14" s="149"/>
      <c r="F14" s="150" t="s">
        <v>326</v>
      </c>
      <c r="G14" s="151"/>
      <c r="H14" s="152" t="s">
        <v>326</v>
      </c>
      <c r="I14" s="149"/>
      <c r="J14" s="152" t="s">
        <v>327</v>
      </c>
      <c r="K14" s="149"/>
      <c r="L14" s="150" t="s">
        <v>327</v>
      </c>
    </row>
    <row r="15" spans="3:12" x14ac:dyDescent="0.2">
      <c r="C15" s="153"/>
      <c r="D15" s="154"/>
      <c r="E15" s="155" t="s">
        <v>328</v>
      </c>
      <c r="F15" s="155" t="s">
        <v>329</v>
      </c>
      <c r="G15" s="156" t="s">
        <v>330</v>
      </c>
      <c r="H15" s="155" t="s">
        <v>331</v>
      </c>
      <c r="I15" s="156" t="s">
        <v>332</v>
      </c>
      <c r="J15" s="155" t="s">
        <v>333</v>
      </c>
      <c r="K15" s="156" t="s">
        <v>334</v>
      </c>
      <c r="L15" s="155" t="s">
        <v>335</v>
      </c>
    </row>
    <row r="16" spans="3:12" x14ac:dyDescent="0.2">
      <c r="C16" s="157" t="s">
        <v>328</v>
      </c>
      <c r="D16" s="158" t="s">
        <v>336</v>
      </c>
      <c r="E16" s="159"/>
      <c r="F16" s="159"/>
      <c r="G16" s="160"/>
      <c r="H16" s="160"/>
      <c r="I16" s="161">
        <v>13066649229.370001</v>
      </c>
      <c r="J16" s="161"/>
      <c r="K16" s="160"/>
      <c r="L16" s="160"/>
    </row>
    <row r="17" spans="3:12" x14ac:dyDescent="0.2">
      <c r="C17" s="155" t="s">
        <v>329</v>
      </c>
      <c r="D17" s="162" t="s">
        <v>337</v>
      </c>
      <c r="E17" s="159"/>
      <c r="F17" s="159"/>
      <c r="G17" s="160"/>
      <c r="H17" s="160"/>
      <c r="I17" s="161">
        <v>302709373</v>
      </c>
      <c r="J17" s="161">
        <v>45746391</v>
      </c>
      <c r="K17" s="161">
        <f>I17</f>
        <v>302709373</v>
      </c>
      <c r="L17" s="161">
        <f>J17</f>
        <v>45746391</v>
      </c>
    </row>
    <row r="18" spans="3:12" x14ac:dyDescent="0.2">
      <c r="C18" s="155" t="s">
        <v>330</v>
      </c>
      <c r="D18" s="162" t="s">
        <v>338</v>
      </c>
      <c r="E18" s="159"/>
      <c r="F18" s="159"/>
      <c r="G18" s="159"/>
      <c r="H18" s="159"/>
      <c r="I18" s="161">
        <v>1280060632</v>
      </c>
      <c r="J18" s="161">
        <v>550589521</v>
      </c>
      <c r="K18" s="161">
        <f>I18</f>
        <v>1280060632</v>
      </c>
      <c r="L18" s="161">
        <f>SUM(L19:L22)</f>
        <v>550589520</v>
      </c>
    </row>
    <row r="19" spans="3:12" x14ac:dyDescent="0.2">
      <c r="C19" s="155" t="s">
        <v>331</v>
      </c>
      <c r="D19" s="163" t="s">
        <v>339</v>
      </c>
      <c r="E19" s="159"/>
      <c r="F19" s="159"/>
      <c r="G19" s="159"/>
      <c r="H19" s="159"/>
      <c r="I19" s="161">
        <v>179121895</v>
      </c>
      <c r="J19" s="161">
        <f>I19</f>
        <v>179121895</v>
      </c>
      <c r="K19" s="161">
        <f>I19</f>
        <v>179121895</v>
      </c>
      <c r="L19" s="161">
        <f>K19</f>
        <v>179121895</v>
      </c>
    </row>
    <row r="20" spans="3:12" x14ac:dyDescent="0.2">
      <c r="C20" s="155" t="s">
        <v>332</v>
      </c>
      <c r="D20" s="163" t="s">
        <v>340</v>
      </c>
      <c r="E20" s="159"/>
      <c r="F20" s="159"/>
      <c r="G20" s="159"/>
      <c r="H20" s="159"/>
      <c r="I20" s="161"/>
      <c r="J20" s="161"/>
      <c r="K20" s="161"/>
      <c r="L20" s="161"/>
    </row>
    <row r="21" spans="3:12" ht="22.5" x14ac:dyDescent="0.2">
      <c r="C21" s="155" t="s">
        <v>341</v>
      </c>
      <c r="D21" s="163" t="s">
        <v>342</v>
      </c>
      <c r="E21" s="159"/>
      <c r="F21" s="159"/>
      <c r="G21" s="159"/>
      <c r="H21" s="159"/>
      <c r="I21" s="161">
        <v>371467625</v>
      </c>
      <c r="J21" s="161">
        <f>I21</f>
        <v>371467625</v>
      </c>
      <c r="K21" s="161">
        <f t="shared" ref="K21:K23" si="0">I21</f>
        <v>371467625</v>
      </c>
      <c r="L21" s="161">
        <f>J21</f>
        <v>371467625</v>
      </c>
    </row>
    <row r="22" spans="3:12" ht="22.5" x14ac:dyDescent="0.2">
      <c r="C22" s="155" t="s">
        <v>333</v>
      </c>
      <c r="D22" s="163" t="s">
        <v>343</v>
      </c>
      <c r="E22" s="159"/>
      <c r="F22" s="159"/>
      <c r="G22" s="159"/>
      <c r="H22" s="159"/>
      <c r="I22" s="161">
        <v>729471111</v>
      </c>
      <c r="J22" s="267"/>
      <c r="K22" s="161">
        <f t="shared" si="0"/>
        <v>729471111</v>
      </c>
      <c r="L22" s="267">
        <f>J22</f>
        <v>0</v>
      </c>
    </row>
    <row r="23" spans="3:12" ht="22.5" x14ac:dyDescent="0.2">
      <c r="C23" s="155" t="s">
        <v>334</v>
      </c>
      <c r="D23" s="163" t="s">
        <v>344</v>
      </c>
      <c r="E23" s="159"/>
      <c r="F23" s="159"/>
      <c r="G23" s="159"/>
      <c r="H23" s="159"/>
      <c r="I23" s="267"/>
      <c r="J23" s="268">
        <f>I23</f>
        <v>0</v>
      </c>
      <c r="K23" s="267">
        <f t="shared" si="0"/>
        <v>0</v>
      </c>
      <c r="L23" s="268">
        <f>J23</f>
        <v>0</v>
      </c>
    </row>
    <row r="24" spans="3:12" x14ac:dyDescent="0.2">
      <c r="C24" s="155" t="s">
        <v>345</v>
      </c>
      <c r="D24" s="162" t="s">
        <v>346</v>
      </c>
      <c r="E24" s="159"/>
      <c r="F24" s="159"/>
      <c r="G24" s="164"/>
      <c r="H24" s="164"/>
      <c r="I24" s="161">
        <f>I16-I25</f>
        <v>10285239229.370001</v>
      </c>
      <c r="J24" s="161"/>
      <c r="K24" s="164"/>
      <c r="L24" s="164"/>
    </row>
    <row r="25" spans="3:12" x14ac:dyDescent="0.2">
      <c r="C25" s="155">
        <v>121</v>
      </c>
      <c r="D25" s="163" t="s">
        <v>372</v>
      </c>
      <c r="E25" s="159"/>
      <c r="F25" s="159"/>
      <c r="G25" s="164"/>
      <c r="H25" s="164"/>
      <c r="I25" s="161">
        <v>2781410000</v>
      </c>
      <c r="J25" s="161"/>
      <c r="K25" s="164"/>
      <c r="L25" s="164"/>
    </row>
    <row r="26" spans="3:12" x14ac:dyDescent="0.2">
      <c r="C26" s="32"/>
      <c r="D26" s="27"/>
      <c r="E26" s="28"/>
      <c r="F26" s="28"/>
      <c r="G26" s="42"/>
      <c r="H26" s="42"/>
      <c r="I26" s="28"/>
      <c r="J26" s="28"/>
      <c r="K26" s="42"/>
      <c r="L26" s="42"/>
    </row>
    <row r="27" spans="3:12" x14ac:dyDescent="0.2">
      <c r="C27" s="39"/>
      <c r="D27" s="40"/>
      <c r="E27" s="28"/>
      <c r="F27" s="28"/>
      <c r="G27" s="28"/>
      <c r="H27" s="28"/>
      <c r="I27" s="28"/>
      <c r="J27" s="28"/>
      <c r="K27" s="28"/>
      <c r="L27" s="30"/>
    </row>
    <row r="28" spans="3:12" x14ac:dyDescent="0.2">
      <c r="C28" s="178" t="s">
        <v>414</v>
      </c>
      <c r="D28" s="179"/>
      <c r="E28" s="144"/>
      <c r="F28" s="144"/>
      <c r="G28" s="144"/>
      <c r="H28" s="144"/>
      <c r="I28" s="43"/>
      <c r="J28" s="44"/>
      <c r="K28" s="30"/>
      <c r="L28" s="30"/>
    </row>
    <row r="29" spans="3:12" x14ac:dyDescent="0.2">
      <c r="C29" s="146"/>
      <c r="D29" s="147"/>
      <c r="E29" s="275" t="s">
        <v>347</v>
      </c>
      <c r="F29" s="275"/>
      <c r="G29" s="275" t="s">
        <v>348</v>
      </c>
      <c r="H29" s="278"/>
      <c r="I29" s="45"/>
      <c r="J29" s="29"/>
      <c r="K29" s="30"/>
      <c r="L29" s="30"/>
    </row>
    <row r="30" spans="3:12" ht="39" customHeight="1" x14ac:dyDescent="0.2">
      <c r="C30" s="148"/>
      <c r="D30" s="146"/>
      <c r="E30" s="277"/>
      <c r="F30" s="275"/>
      <c r="G30" s="277" t="s">
        <v>349</v>
      </c>
      <c r="H30" s="275"/>
      <c r="I30" s="279"/>
      <c r="J30" s="31"/>
      <c r="K30" s="30"/>
      <c r="L30" s="30"/>
    </row>
    <row r="31" spans="3:12" ht="33.75" x14ac:dyDescent="0.2">
      <c r="C31" s="148"/>
      <c r="D31" s="145"/>
      <c r="E31" s="165"/>
      <c r="F31" s="150" t="s">
        <v>326</v>
      </c>
      <c r="G31" s="166"/>
      <c r="H31" s="150" t="s">
        <v>327</v>
      </c>
      <c r="I31" s="279"/>
      <c r="J31" s="31"/>
      <c r="K31" s="30"/>
      <c r="L31" s="30"/>
    </row>
    <row r="32" spans="3:12" x14ac:dyDescent="0.2">
      <c r="C32" s="153"/>
      <c r="D32" s="154"/>
      <c r="E32" s="156" t="s">
        <v>328</v>
      </c>
      <c r="F32" s="155" t="s">
        <v>329</v>
      </c>
      <c r="G32" s="156" t="s">
        <v>330</v>
      </c>
      <c r="H32" s="155" t="s">
        <v>332</v>
      </c>
      <c r="I32" s="32"/>
      <c r="J32" s="31"/>
      <c r="K32" s="30"/>
      <c r="L32" s="30"/>
    </row>
    <row r="33" spans="3:12" ht="22.5" x14ac:dyDescent="0.2">
      <c r="C33" s="167">
        <v>130</v>
      </c>
      <c r="D33" s="168" t="s">
        <v>350</v>
      </c>
      <c r="E33" s="159"/>
      <c r="F33" s="159"/>
      <c r="G33" s="159"/>
      <c r="H33" s="159"/>
      <c r="I33" s="28"/>
      <c r="J33" s="31"/>
      <c r="K33" s="30"/>
      <c r="L33" s="30"/>
    </row>
    <row r="34" spans="3:12" x14ac:dyDescent="0.2">
      <c r="C34" s="169">
        <v>140</v>
      </c>
      <c r="D34" s="170" t="s">
        <v>351</v>
      </c>
      <c r="E34" s="159"/>
      <c r="F34" s="159"/>
      <c r="G34" s="159"/>
      <c r="H34" s="159"/>
      <c r="I34" s="28"/>
      <c r="J34" s="31"/>
      <c r="K34" s="30"/>
      <c r="L34" s="30"/>
    </row>
    <row r="35" spans="3:12" x14ac:dyDescent="0.2">
      <c r="C35" s="169">
        <v>150</v>
      </c>
      <c r="D35" s="170" t="s">
        <v>337</v>
      </c>
      <c r="E35" s="159"/>
      <c r="F35" s="159"/>
      <c r="G35" s="159"/>
      <c r="H35" s="159"/>
      <c r="I35" s="28"/>
      <c r="J35" s="31"/>
      <c r="K35" s="30"/>
      <c r="L35" s="30"/>
    </row>
    <row r="36" spans="3:12" x14ac:dyDescent="0.2">
      <c r="C36" s="169">
        <v>160</v>
      </c>
      <c r="D36" s="162" t="s">
        <v>338</v>
      </c>
      <c r="E36" s="159"/>
      <c r="F36" s="159"/>
      <c r="G36" s="159"/>
      <c r="H36" s="159"/>
      <c r="I36" s="28"/>
      <c r="J36" s="31"/>
      <c r="K36" s="30"/>
      <c r="L36" s="30"/>
    </row>
    <row r="37" spans="3:12" x14ac:dyDescent="0.2">
      <c r="C37" s="169">
        <v>170</v>
      </c>
      <c r="D37" s="163" t="s">
        <v>339</v>
      </c>
      <c r="E37" s="171"/>
      <c r="F37" s="171"/>
      <c r="G37" s="171"/>
      <c r="H37" s="171"/>
      <c r="I37" s="28"/>
      <c r="J37" s="31"/>
      <c r="K37" s="30"/>
      <c r="L37" s="30"/>
    </row>
    <row r="38" spans="3:12" x14ac:dyDescent="0.2">
      <c r="C38" s="169">
        <v>180</v>
      </c>
      <c r="D38" s="163" t="s">
        <v>340</v>
      </c>
      <c r="E38" s="171"/>
      <c r="F38" s="171"/>
      <c r="G38" s="171"/>
      <c r="H38" s="171"/>
      <c r="I38" s="28"/>
      <c r="J38" s="31"/>
      <c r="K38" s="30"/>
      <c r="L38" s="30"/>
    </row>
    <row r="39" spans="3:12" ht="22.5" x14ac:dyDescent="0.2">
      <c r="C39" s="169">
        <v>190</v>
      </c>
      <c r="D39" s="163" t="s">
        <v>342</v>
      </c>
      <c r="E39" s="171"/>
      <c r="F39" s="171"/>
      <c r="G39" s="171"/>
      <c r="H39" s="171"/>
      <c r="I39" s="28"/>
      <c r="J39" s="31"/>
      <c r="K39" s="30"/>
      <c r="L39" s="30"/>
    </row>
    <row r="40" spans="3:12" ht="22.5" x14ac:dyDescent="0.2">
      <c r="C40" s="169">
        <v>200</v>
      </c>
      <c r="D40" s="163" t="s">
        <v>343</v>
      </c>
      <c r="E40" s="171"/>
      <c r="F40" s="171"/>
      <c r="G40" s="171"/>
      <c r="H40" s="171"/>
      <c r="I40" s="28"/>
      <c r="J40" s="31"/>
      <c r="K40" s="30"/>
      <c r="L40" s="30"/>
    </row>
    <row r="41" spans="3:12" ht="22.5" x14ac:dyDescent="0.2">
      <c r="C41" s="169">
        <v>210</v>
      </c>
      <c r="D41" s="163" t="s">
        <v>344</v>
      </c>
      <c r="E41" s="171"/>
      <c r="F41" s="171"/>
      <c r="G41" s="171"/>
      <c r="H41" s="171"/>
      <c r="I41" s="28"/>
      <c r="J41" s="31"/>
      <c r="K41" s="30"/>
      <c r="L41" s="30"/>
    </row>
    <row r="42" spans="3:12" ht="22.5" x14ac:dyDescent="0.2">
      <c r="C42" s="169">
        <v>220</v>
      </c>
      <c r="D42" s="162" t="s">
        <v>352</v>
      </c>
      <c r="E42" s="171"/>
      <c r="F42" s="171"/>
      <c r="G42" s="171"/>
      <c r="H42" s="171"/>
      <c r="I42" s="28"/>
      <c r="J42" s="31"/>
      <c r="K42" s="30"/>
      <c r="L42" s="30"/>
    </row>
    <row r="43" spans="3:12" x14ac:dyDescent="0.2">
      <c r="C43" s="169">
        <v>230</v>
      </c>
      <c r="D43" s="172" t="s">
        <v>353</v>
      </c>
      <c r="E43" s="171"/>
      <c r="F43" s="171"/>
      <c r="G43" s="171"/>
      <c r="H43" s="171"/>
      <c r="I43" s="28"/>
      <c r="J43" s="31"/>
      <c r="K43" s="30"/>
      <c r="L43" s="30"/>
    </row>
    <row r="44" spans="3:12" x14ac:dyDescent="0.2">
      <c r="C44" s="173">
        <v>231</v>
      </c>
      <c r="D44" s="163" t="s">
        <v>354</v>
      </c>
      <c r="E44" s="171"/>
      <c r="F44" s="171"/>
      <c r="G44" s="171"/>
      <c r="H44" s="171"/>
      <c r="I44" s="28"/>
      <c r="J44" s="31"/>
      <c r="K44" s="30"/>
      <c r="L44" s="30"/>
    </row>
    <row r="45" spans="3:12" ht="33.75" x14ac:dyDescent="0.2">
      <c r="C45" s="174">
        <v>240</v>
      </c>
      <c r="D45" s="168" t="s">
        <v>355</v>
      </c>
      <c r="E45" s="171"/>
      <c r="F45" s="171"/>
      <c r="G45" s="171"/>
      <c r="H45" s="171"/>
      <c r="I45" s="28"/>
      <c r="J45" s="31"/>
      <c r="K45" s="30"/>
      <c r="L45" s="30"/>
    </row>
    <row r="46" spans="3:12" ht="22.5" x14ac:dyDescent="0.2">
      <c r="C46" s="175">
        <v>241</v>
      </c>
      <c r="D46" s="168" t="s">
        <v>356</v>
      </c>
      <c r="E46" s="176"/>
      <c r="F46" s="176"/>
      <c r="G46" s="177"/>
      <c r="H46" s="177"/>
      <c r="I46" s="28"/>
      <c r="J46" s="31"/>
      <c r="K46" s="30"/>
      <c r="L46" s="30"/>
    </row>
    <row r="47" spans="3:12" ht="22.5" x14ac:dyDescent="0.2">
      <c r="C47" s="174">
        <v>250</v>
      </c>
      <c r="D47" s="168" t="s">
        <v>357</v>
      </c>
      <c r="E47" s="177"/>
      <c r="F47" s="177"/>
      <c r="G47" s="176"/>
      <c r="H47" s="176"/>
      <c r="I47" s="28"/>
      <c r="J47" s="30"/>
      <c r="K47" s="30"/>
      <c r="L47" s="30"/>
    </row>
    <row r="48" spans="3:12" x14ac:dyDescent="0.2">
      <c r="C48" s="39"/>
      <c r="D48" s="40"/>
      <c r="E48" s="28"/>
      <c r="F48" s="28"/>
      <c r="G48" s="28"/>
      <c r="H48" s="28"/>
      <c r="I48" s="28"/>
      <c r="J48" s="28"/>
      <c r="K48" s="28"/>
      <c r="L48" s="30"/>
    </row>
    <row r="49" spans="3:12" x14ac:dyDescent="0.2">
      <c r="C49" s="39"/>
      <c r="D49" s="40"/>
      <c r="E49" s="28"/>
      <c r="F49" s="28"/>
      <c r="G49" s="28"/>
      <c r="H49" s="28"/>
      <c r="I49" s="28"/>
      <c r="J49" s="28"/>
      <c r="K49" s="28"/>
      <c r="L49" s="30"/>
    </row>
    <row r="50" spans="3:12" x14ac:dyDescent="0.2">
      <c r="C50" s="180" t="s">
        <v>415</v>
      </c>
      <c r="D50" s="181"/>
      <c r="E50" s="182"/>
      <c r="F50" s="183"/>
      <c r="G50" s="41"/>
      <c r="H50" s="41"/>
      <c r="I50" s="41"/>
      <c r="J50" s="41"/>
      <c r="K50" s="41"/>
      <c r="L50" s="41"/>
    </row>
    <row r="51" spans="3:12" ht="67.5" customHeight="1" x14ac:dyDescent="0.2">
      <c r="C51" s="146"/>
      <c r="D51" s="147"/>
      <c r="E51" s="151" t="s">
        <v>358</v>
      </c>
      <c r="F51" s="150" t="s">
        <v>359</v>
      </c>
      <c r="G51" s="33"/>
      <c r="H51" s="33"/>
      <c r="I51" s="30"/>
      <c r="J51" s="30"/>
      <c r="K51" s="30"/>
      <c r="L51" s="30"/>
    </row>
    <row r="52" spans="3:12" x14ac:dyDescent="0.2">
      <c r="C52" s="148"/>
      <c r="D52" s="145"/>
      <c r="E52" s="155" t="s">
        <v>328</v>
      </c>
      <c r="F52" s="155" t="s">
        <v>329</v>
      </c>
      <c r="G52" s="32"/>
      <c r="H52" s="32"/>
      <c r="I52" s="30"/>
      <c r="J52" s="30"/>
      <c r="K52" s="30"/>
      <c r="L52" s="30"/>
    </row>
    <row r="53" spans="3:12" x14ac:dyDescent="0.2">
      <c r="C53" s="153"/>
      <c r="D53" s="184"/>
      <c r="E53" s="171"/>
      <c r="F53" s="171"/>
      <c r="G53" s="28"/>
      <c r="H53" s="28"/>
      <c r="I53" s="30"/>
      <c r="J53" s="30"/>
      <c r="K53" s="30"/>
      <c r="L53" s="30"/>
    </row>
    <row r="54" spans="3:12" x14ac:dyDescent="0.2">
      <c r="C54" s="185" t="s">
        <v>360</v>
      </c>
      <c r="D54" s="186" t="s">
        <v>354</v>
      </c>
      <c r="E54" s="171"/>
      <c r="F54" s="171"/>
      <c r="G54" s="28"/>
      <c r="H54" s="28"/>
      <c r="I54" s="30"/>
      <c r="J54" s="30"/>
      <c r="K54" s="30"/>
      <c r="L54" s="30"/>
    </row>
    <row r="55" spans="3:12" x14ac:dyDescent="0.2">
      <c r="C55" s="187"/>
      <c r="D55" s="168" t="s">
        <v>361</v>
      </c>
      <c r="E55" s="171"/>
      <c r="F55" s="171"/>
      <c r="G55" s="28"/>
      <c r="H55" s="28"/>
      <c r="I55" s="30"/>
      <c r="J55" s="30"/>
      <c r="K55" s="30"/>
      <c r="L55" s="30"/>
    </row>
    <row r="56" spans="3:12" x14ac:dyDescent="0.2">
      <c r="C56" s="187"/>
      <c r="D56" s="168" t="s">
        <v>362</v>
      </c>
      <c r="E56" s="171"/>
      <c r="F56" s="171"/>
      <c r="G56" s="28"/>
      <c r="H56" s="28"/>
      <c r="I56" s="30"/>
      <c r="J56" s="30"/>
      <c r="K56" s="30"/>
      <c r="L56" s="30"/>
    </row>
    <row r="57" spans="3:12" ht="22.5" x14ac:dyDescent="0.2">
      <c r="C57" s="187"/>
      <c r="D57" s="168" t="s">
        <v>363</v>
      </c>
      <c r="E57" s="171"/>
      <c r="F57" s="171"/>
      <c r="G57" s="28"/>
      <c r="H57" s="28"/>
      <c r="I57" s="30"/>
      <c r="J57" s="30"/>
      <c r="K57" s="30"/>
      <c r="L57" s="30"/>
    </row>
    <row r="58" spans="3:12" x14ac:dyDescent="0.2">
      <c r="C58" s="187"/>
      <c r="D58" s="168" t="s">
        <v>364</v>
      </c>
      <c r="E58" s="171"/>
      <c r="F58" s="171"/>
      <c r="G58" s="28"/>
      <c r="H58" s="28"/>
      <c r="I58" s="30"/>
      <c r="J58" s="30"/>
      <c r="K58" s="30"/>
      <c r="L58" s="30"/>
    </row>
    <row r="59" spans="3:12" x14ac:dyDescent="0.2">
      <c r="C59" s="188"/>
      <c r="D59" s="189"/>
      <c r="E59" s="145"/>
      <c r="F59" s="145"/>
      <c r="G59" s="30"/>
      <c r="H59" s="30"/>
      <c r="I59" s="30"/>
      <c r="J59" s="30"/>
      <c r="K59" s="30"/>
      <c r="L59" s="30"/>
    </row>
    <row r="60" spans="3:12" x14ac:dyDescent="0.2">
      <c r="C60" s="190"/>
      <c r="D60" s="191"/>
      <c r="E60" s="191"/>
      <c r="F60" s="191"/>
      <c r="G60" s="30"/>
      <c r="H60" s="30"/>
      <c r="I60" s="30"/>
      <c r="J60" s="30"/>
      <c r="K60" s="30"/>
      <c r="L60" s="30"/>
    </row>
    <row r="61" spans="3:12" x14ac:dyDescent="0.2">
      <c r="C61" s="192" t="s">
        <v>365</v>
      </c>
      <c r="D61" s="145"/>
      <c r="E61" s="145" t="s">
        <v>366</v>
      </c>
      <c r="F61" s="145" t="s">
        <v>367</v>
      </c>
      <c r="G61" s="30"/>
      <c r="H61" s="30"/>
      <c r="I61" s="30"/>
      <c r="J61" s="30"/>
      <c r="K61" s="30"/>
      <c r="L61" s="30" t="s">
        <v>368</v>
      </c>
    </row>
    <row r="62" spans="3:12" x14ac:dyDescent="0.2">
      <c r="C62" s="145"/>
      <c r="D62" s="145"/>
      <c r="E62" s="145"/>
      <c r="F62" s="145"/>
      <c r="G62" s="30"/>
      <c r="H62" s="30"/>
      <c r="I62" s="30"/>
      <c r="J62" s="30"/>
      <c r="K62" s="30"/>
      <c r="L62" s="30"/>
    </row>
    <row r="63" spans="3:12" x14ac:dyDescent="0.2">
      <c r="C63" s="46"/>
      <c r="D63" s="47"/>
      <c r="E63" s="47"/>
      <c r="F63" s="47"/>
      <c r="G63" s="47"/>
      <c r="H63" s="47"/>
      <c r="I63" s="47"/>
      <c r="J63" s="48"/>
      <c r="K63" s="30"/>
      <c r="L63" s="30"/>
    </row>
    <row r="64" spans="3:12" x14ac:dyDescent="0.2">
      <c r="C64" s="49"/>
      <c r="D64" s="34"/>
      <c r="E64" s="34"/>
      <c r="F64" s="34"/>
      <c r="G64" s="34"/>
      <c r="H64" s="34"/>
      <c r="I64" s="34"/>
      <c r="J64" s="50"/>
      <c r="K64" s="30"/>
      <c r="L64" s="30"/>
    </row>
    <row r="65" spans="3:12" x14ac:dyDescent="0.2">
      <c r="C65" s="49"/>
      <c r="D65" s="34"/>
      <c r="E65" s="34"/>
      <c r="F65" s="34"/>
      <c r="G65" s="34"/>
      <c r="H65" s="34"/>
      <c r="I65" s="34"/>
      <c r="J65" s="50"/>
      <c r="K65" s="30"/>
      <c r="L65" s="30"/>
    </row>
    <row r="66" spans="3:12" x14ac:dyDescent="0.2">
      <c r="C66" s="49"/>
      <c r="D66" s="34"/>
      <c r="E66" s="34"/>
      <c r="F66" s="34"/>
      <c r="G66" s="34"/>
      <c r="H66" s="34"/>
      <c r="I66" s="34"/>
      <c r="J66" s="50"/>
      <c r="K66" s="30"/>
      <c r="L66" s="30"/>
    </row>
    <row r="67" spans="3:12" x14ac:dyDescent="0.2">
      <c r="C67" s="49"/>
      <c r="D67" s="34"/>
      <c r="E67" s="34"/>
      <c r="F67" s="34"/>
      <c r="G67" s="34"/>
      <c r="H67" s="34"/>
      <c r="I67" s="34"/>
      <c r="J67" s="50"/>
      <c r="K67" s="30"/>
      <c r="L67" s="30"/>
    </row>
    <row r="68" spans="3:12" x14ac:dyDescent="0.2">
      <c r="C68" s="51"/>
      <c r="D68" s="35"/>
      <c r="E68" s="35"/>
      <c r="F68" s="35"/>
      <c r="G68" s="35"/>
      <c r="H68" s="35"/>
      <c r="I68" s="35"/>
      <c r="J68" s="52"/>
      <c r="K68" s="30"/>
      <c r="L68" s="30"/>
    </row>
    <row r="69" spans="3:12" x14ac:dyDescent="0.2">
      <c r="C69" s="49"/>
      <c r="D69" s="36"/>
      <c r="E69" s="36"/>
      <c r="F69" s="36"/>
      <c r="G69" s="36"/>
      <c r="H69" s="36"/>
      <c r="I69" s="36"/>
      <c r="J69" s="53"/>
      <c r="K69" s="30"/>
      <c r="L69" s="30"/>
    </row>
    <row r="70" spans="3:12" x14ac:dyDescent="0.2">
      <c r="C70" s="51"/>
      <c r="D70" s="36"/>
      <c r="E70" s="36"/>
      <c r="F70" s="36"/>
      <c r="G70" s="36"/>
      <c r="H70" s="36"/>
      <c r="I70" s="36"/>
      <c r="J70" s="53"/>
      <c r="K70" s="30"/>
      <c r="L70" s="30"/>
    </row>
    <row r="71" spans="3:12" x14ac:dyDescent="0.2">
      <c r="C71" s="54"/>
      <c r="D71" s="36"/>
      <c r="E71" s="36"/>
      <c r="F71" s="36"/>
      <c r="G71" s="36"/>
      <c r="H71" s="36"/>
      <c r="I71" s="36"/>
      <c r="J71" s="53"/>
      <c r="K71" s="30"/>
      <c r="L71" s="30"/>
    </row>
    <row r="72" spans="3:12" x14ac:dyDescent="0.2">
      <c r="C72" s="54"/>
      <c r="D72" s="36"/>
      <c r="E72" s="36"/>
      <c r="F72" s="36"/>
      <c r="G72" s="36"/>
      <c r="H72" s="36"/>
      <c r="I72" s="36"/>
      <c r="J72" s="53"/>
      <c r="K72" s="30"/>
      <c r="L72" s="30"/>
    </row>
    <row r="73" spans="3:12" x14ac:dyDescent="0.2">
      <c r="C73" s="49"/>
      <c r="D73" s="37"/>
      <c r="E73" s="37"/>
      <c r="F73" s="37"/>
      <c r="G73" s="37"/>
      <c r="H73" s="37"/>
      <c r="I73" s="37"/>
      <c r="J73" s="55"/>
      <c r="K73" s="30"/>
      <c r="L73" s="30"/>
    </row>
    <row r="74" spans="3:12" x14ac:dyDescent="0.2">
      <c r="C74" s="54"/>
      <c r="D74" s="38"/>
      <c r="E74" s="38"/>
      <c r="F74" s="38"/>
      <c r="G74" s="38"/>
      <c r="H74" s="38"/>
      <c r="I74" s="38"/>
      <c r="J74" s="56"/>
      <c r="K74" s="30"/>
      <c r="L74" s="30"/>
    </row>
    <row r="75" spans="3:12" x14ac:dyDescent="0.2">
      <c r="C75" s="49"/>
      <c r="D75" s="37"/>
      <c r="E75" s="37"/>
      <c r="F75" s="37"/>
      <c r="G75" s="37"/>
      <c r="H75" s="37"/>
      <c r="I75" s="37"/>
      <c r="J75" s="53"/>
      <c r="K75" s="30"/>
      <c r="L75" s="30"/>
    </row>
    <row r="76" spans="3:12" x14ac:dyDescent="0.2">
      <c r="C76" s="49"/>
      <c r="D76" s="37"/>
      <c r="E76" s="37"/>
      <c r="F76" s="37"/>
      <c r="G76" s="37"/>
      <c r="H76" s="37"/>
      <c r="I76" s="37"/>
      <c r="J76" s="53"/>
      <c r="K76" s="30"/>
      <c r="L76" s="30"/>
    </row>
    <row r="77" spans="3:12" x14ac:dyDescent="0.2">
      <c r="C77" s="54"/>
      <c r="D77" s="38"/>
      <c r="E77" s="38"/>
      <c r="F77" s="38"/>
      <c r="G77" s="38"/>
      <c r="H77" s="38"/>
      <c r="I77" s="38"/>
      <c r="J77" s="53"/>
      <c r="K77" s="30"/>
      <c r="L77" s="30"/>
    </row>
    <row r="78" spans="3:12" x14ac:dyDescent="0.2">
      <c r="C78" s="54"/>
      <c r="D78" s="38"/>
      <c r="E78" s="38"/>
      <c r="F78" s="38"/>
      <c r="G78" s="38"/>
      <c r="H78" s="38"/>
      <c r="I78" s="38"/>
      <c r="J78" s="53"/>
      <c r="K78" s="30"/>
      <c r="L78" s="30"/>
    </row>
    <row r="79" spans="3:12" x14ac:dyDescent="0.2">
      <c r="C79" s="57"/>
      <c r="D79" s="58"/>
      <c r="E79" s="58"/>
      <c r="F79" s="58"/>
      <c r="G79" s="58"/>
      <c r="H79" s="58"/>
      <c r="I79" s="58"/>
      <c r="J79" s="59"/>
      <c r="K79" s="30"/>
      <c r="L79" s="30"/>
    </row>
    <row r="80" spans="3:12" x14ac:dyDescent="0.2">
      <c r="C80" s="9"/>
      <c r="D80" s="9"/>
      <c r="E80" s="9"/>
      <c r="F80" s="9"/>
      <c r="G80" s="9"/>
      <c r="H80" s="9"/>
      <c r="I80" s="9"/>
      <c r="J80" s="9"/>
      <c r="K80" s="9"/>
      <c r="L80" s="9"/>
    </row>
  </sheetData>
  <mergeCells count="8">
    <mergeCell ref="E12:F13"/>
    <mergeCell ref="G12:H13"/>
    <mergeCell ref="I12:J13"/>
    <mergeCell ref="K12:L13"/>
    <mergeCell ref="E29:F30"/>
    <mergeCell ref="G29:H29"/>
    <mergeCell ref="G30:H30"/>
    <mergeCell ref="I30:I31"/>
  </mergeCells>
  <conditionalFormatting sqref="E29:E42 F32:F42 E43:F45 J27:K27 H48:K49 I33:I47 H32:H47 F29:G30 E16:I27 E50:H58 G31:G46 E47:G49 J16:L16 J18:L26 J17">
    <cfRule type="cellIs" dxfId="2" priority="3" stopIfTrue="1" operator="lessThan">
      <formula>0</formula>
    </cfRule>
  </conditionalFormatting>
  <conditionalFormatting sqref="E46:F46">
    <cfRule type="cellIs" dxfId="1" priority="2" stopIfTrue="1" operator="lessThan">
      <formula>0</formula>
    </cfRule>
  </conditionalFormatting>
  <conditionalFormatting sqref="K17:L17">
    <cfRule type="cellIs" dxfId="0" priority="1" stopIfTrue="1" operator="lessThan">
      <formula>0</formula>
    </cfRule>
  </conditionalFormatting>
  <pageMargins left="0.7" right="0.7" top="0.75" bottom="0.75" header="0.3" footer="0.3"/>
  <pageSetup paperSize="9" orientation="portrait" r:id="rId1"/>
  <ignoredErrors>
    <ignoredError sqref="C16:C25 C54 E52:F52 E32:H32 E15:L15" numberStoredAsText="1"/>
    <ignoredError sqref="L18:L21 L22 J23:L23 I24 J21 K17:L17" unlockedFormula="1"/>
    <ignoredError sqref="J19 J20 K20 K19 K21 K22 K18" formula="1"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C5:H46"/>
  <sheetViews>
    <sheetView showGridLines="0" workbookViewId="0">
      <selection activeCell="E33" sqref="E33"/>
    </sheetView>
  </sheetViews>
  <sheetFormatPr baseColWidth="10" defaultRowHeight="12.75" x14ac:dyDescent="0.2"/>
  <cols>
    <col min="3" max="3" width="5.85546875" customWidth="1"/>
    <col min="4" max="4" width="62.7109375" customWidth="1"/>
    <col min="5" max="5" width="23.7109375" customWidth="1"/>
    <col min="6" max="6" width="13.85546875" bestFit="1" customWidth="1"/>
    <col min="8" max="8" width="12.28515625" bestFit="1" customWidth="1"/>
  </cols>
  <sheetData>
    <row r="5" spans="3:6" ht="15.75" x14ac:dyDescent="0.25">
      <c r="C5" s="7" t="s">
        <v>289</v>
      </c>
      <c r="D5" s="8" t="s">
        <v>290</v>
      </c>
    </row>
    <row r="8" spans="3:6" x14ac:dyDescent="0.2">
      <c r="C8" s="23" t="s">
        <v>289</v>
      </c>
      <c r="D8" s="21" t="s">
        <v>403</v>
      </c>
    </row>
    <row r="9" spans="3:6" x14ac:dyDescent="0.2">
      <c r="C9" s="270"/>
      <c r="D9" s="270"/>
      <c r="E9" s="270"/>
    </row>
    <row r="10" spans="3:6" x14ac:dyDescent="0.2">
      <c r="C10" s="22"/>
      <c r="D10" s="22"/>
      <c r="E10" s="22"/>
    </row>
    <row r="11" spans="3:6" x14ac:dyDescent="0.2">
      <c r="C11" s="280" t="s">
        <v>320</v>
      </c>
      <c r="D11" s="280"/>
      <c r="E11" s="193" t="s">
        <v>291</v>
      </c>
      <c r="F11" s="193" t="s">
        <v>292</v>
      </c>
    </row>
    <row r="12" spans="3:6" ht="33.75" x14ac:dyDescent="0.2">
      <c r="C12" s="280"/>
      <c r="D12" s="280"/>
      <c r="E12" s="194" t="s">
        <v>293</v>
      </c>
      <c r="F12" s="194" t="s">
        <v>294</v>
      </c>
    </row>
    <row r="13" spans="3:6" x14ac:dyDescent="0.2">
      <c r="C13" s="281" t="s">
        <v>295</v>
      </c>
      <c r="D13" s="281"/>
      <c r="E13" s="281"/>
      <c r="F13" s="281"/>
    </row>
    <row r="14" spans="3:6" x14ac:dyDescent="0.2">
      <c r="C14" s="196"/>
      <c r="D14" s="196"/>
      <c r="E14" s="196"/>
      <c r="F14" s="196"/>
    </row>
    <row r="15" spans="3:6" x14ac:dyDescent="0.2">
      <c r="C15" s="195">
        <v>1</v>
      </c>
      <c r="D15" s="196" t="s">
        <v>296</v>
      </c>
      <c r="E15" s="197">
        <v>545728743.56868124</v>
      </c>
      <c r="F15" s="198">
        <v>496452321.40123326</v>
      </c>
    </row>
    <row r="16" spans="3:6" x14ac:dyDescent="0.2">
      <c r="C16" s="195"/>
      <c r="D16" s="196"/>
      <c r="E16" s="197"/>
      <c r="F16" s="198"/>
    </row>
    <row r="17" spans="3:6" ht="12.75" customHeight="1" x14ac:dyDescent="0.2">
      <c r="C17" s="281" t="s">
        <v>407</v>
      </c>
      <c r="D17" s="281"/>
      <c r="E17" s="199"/>
      <c r="F17" s="199"/>
    </row>
    <row r="18" spans="3:6" ht="12.75" customHeight="1" x14ac:dyDescent="0.2">
      <c r="C18" s="208"/>
      <c r="D18" s="208"/>
      <c r="E18" s="208"/>
      <c r="F18" s="208"/>
    </row>
    <row r="19" spans="3:6" x14ac:dyDescent="0.2">
      <c r="C19" s="200">
        <v>2</v>
      </c>
      <c r="D19" s="201" t="s">
        <v>297</v>
      </c>
      <c r="E19" s="202">
        <v>4533263582.4658594</v>
      </c>
      <c r="F19" s="202">
        <v>537663914.10183585</v>
      </c>
    </row>
    <row r="20" spans="3:6" x14ac:dyDescent="0.2">
      <c r="C20" s="200">
        <v>3</v>
      </c>
      <c r="D20" s="201" t="s">
        <v>298</v>
      </c>
      <c r="E20" s="202"/>
      <c r="F20" s="202"/>
    </row>
    <row r="21" spans="3:6" x14ac:dyDescent="0.2">
      <c r="C21" s="200">
        <v>4</v>
      </c>
      <c r="D21" s="201" t="s">
        <v>299</v>
      </c>
      <c r="E21" s="202">
        <v>4533263582.4658594</v>
      </c>
      <c r="F21" s="202">
        <v>537663914.10183585</v>
      </c>
    </row>
    <row r="22" spans="3:6" x14ac:dyDescent="0.2">
      <c r="C22" s="200">
        <v>5</v>
      </c>
      <c r="D22" s="201" t="s">
        <v>300</v>
      </c>
      <c r="E22" s="202"/>
      <c r="F22" s="202"/>
    </row>
    <row r="23" spans="3:6" ht="12" customHeight="1" x14ac:dyDescent="0.2">
      <c r="C23" s="200">
        <v>6</v>
      </c>
      <c r="D23" s="201" t="s">
        <v>301</v>
      </c>
      <c r="E23" s="202"/>
      <c r="F23" s="202"/>
    </row>
    <row r="24" spans="3:6" x14ac:dyDescent="0.2">
      <c r="C24" s="200">
        <v>7</v>
      </c>
      <c r="D24" s="201" t="s">
        <v>302</v>
      </c>
      <c r="E24" s="202"/>
      <c r="F24" s="202"/>
    </row>
    <row r="25" spans="3:6" x14ac:dyDescent="0.2">
      <c r="C25" s="200">
        <v>8</v>
      </c>
      <c r="D25" s="201" t="s">
        <v>303</v>
      </c>
      <c r="E25" s="202"/>
      <c r="F25" s="202"/>
    </row>
    <row r="26" spans="3:6" x14ac:dyDescent="0.2">
      <c r="C26" s="200">
        <v>9</v>
      </c>
      <c r="D26" s="201" t="s">
        <v>304</v>
      </c>
      <c r="E26" s="202"/>
      <c r="F26" s="202"/>
    </row>
    <row r="27" spans="3:6" x14ac:dyDescent="0.2">
      <c r="C27" s="200">
        <v>10</v>
      </c>
      <c r="D27" s="201" t="s">
        <v>305</v>
      </c>
      <c r="E27" s="202"/>
      <c r="F27" s="202"/>
    </row>
    <row r="28" spans="3:6" x14ac:dyDescent="0.2">
      <c r="C28" s="200">
        <v>11</v>
      </c>
      <c r="D28" s="201" t="s">
        <v>306</v>
      </c>
      <c r="E28" s="202"/>
      <c r="F28" s="202"/>
    </row>
    <row r="29" spans="3:6" x14ac:dyDescent="0.2">
      <c r="C29" s="200">
        <v>12</v>
      </c>
      <c r="D29" s="201" t="s">
        <v>307</v>
      </c>
      <c r="E29" s="202"/>
      <c r="F29" s="202"/>
    </row>
    <row r="30" spans="3:6" x14ac:dyDescent="0.2">
      <c r="C30" s="200">
        <v>13</v>
      </c>
      <c r="D30" s="201" t="s">
        <v>308</v>
      </c>
      <c r="E30" s="202">
        <v>9667995063.416666</v>
      </c>
      <c r="F30" s="202">
        <v>623720584.32449996</v>
      </c>
    </row>
    <row r="31" spans="3:6" x14ac:dyDescent="0.2">
      <c r="C31" s="200">
        <v>14</v>
      </c>
      <c r="D31" s="201" t="s">
        <v>309</v>
      </c>
      <c r="E31" s="202">
        <v>72039670.043333322</v>
      </c>
      <c r="F31" s="202">
        <v>72039670.043333322</v>
      </c>
    </row>
    <row r="32" spans="3:6" x14ac:dyDescent="0.2">
      <c r="C32" s="200">
        <v>15</v>
      </c>
      <c r="D32" s="201" t="s">
        <v>310</v>
      </c>
      <c r="E32" s="202">
        <v>77902584.166666672</v>
      </c>
      <c r="F32" s="202">
        <v>0</v>
      </c>
    </row>
    <row r="33" spans="3:8" x14ac:dyDescent="0.2">
      <c r="C33" s="195">
        <v>16</v>
      </c>
      <c r="D33" s="196" t="s">
        <v>311</v>
      </c>
      <c r="E33" s="203">
        <f>SUM(E21:E32)</f>
        <v>14351200900.092525</v>
      </c>
      <c r="F33" s="203">
        <f>SUM(F21:F32)</f>
        <v>1233424168.4696691</v>
      </c>
    </row>
    <row r="34" spans="3:8" x14ac:dyDescent="0.2">
      <c r="C34" s="195"/>
      <c r="D34" s="196"/>
      <c r="E34" s="203"/>
      <c r="F34" s="203"/>
    </row>
    <row r="35" spans="3:8" ht="12.75" customHeight="1" x14ac:dyDescent="0.2">
      <c r="C35" s="281" t="s">
        <v>312</v>
      </c>
      <c r="D35" s="281"/>
      <c r="E35" s="199"/>
      <c r="F35" s="199"/>
    </row>
    <row r="36" spans="3:8" ht="12.75" customHeight="1" x14ac:dyDescent="0.2">
      <c r="C36" s="196"/>
      <c r="D36" s="196"/>
      <c r="E36" s="208"/>
      <c r="F36" s="208"/>
    </row>
    <row r="37" spans="3:8" x14ac:dyDescent="0.2">
      <c r="C37" s="200">
        <v>17</v>
      </c>
      <c r="D37" s="201" t="s">
        <v>313</v>
      </c>
      <c r="E37" s="204">
        <v>0</v>
      </c>
      <c r="F37" s="204">
        <v>0</v>
      </c>
    </row>
    <row r="38" spans="3:8" x14ac:dyDescent="0.2">
      <c r="C38" s="200">
        <v>18</v>
      </c>
      <c r="D38" s="201" t="s">
        <v>314</v>
      </c>
      <c r="E38" s="204">
        <v>1859200023.7033689</v>
      </c>
      <c r="F38" s="204">
        <v>998210952.0086869</v>
      </c>
    </row>
    <row r="39" spans="3:8" x14ac:dyDescent="0.2">
      <c r="C39" s="200">
        <v>19</v>
      </c>
      <c r="D39" s="201" t="s">
        <v>315</v>
      </c>
      <c r="E39" s="204">
        <v>0</v>
      </c>
      <c r="F39" s="204">
        <v>0</v>
      </c>
    </row>
    <row r="40" spans="3:8" x14ac:dyDescent="0.2">
      <c r="C40" s="195">
        <v>20</v>
      </c>
      <c r="D40" s="196" t="s">
        <v>316</v>
      </c>
      <c r="E40" s="198">
        <f>E38</f>
        <v>1859200023.7033689</v>
      </c>
      <c r="F40" s="198">
        <f>F38</f>
        <v>998210952.0086869</v>
      </c>
      <c r="H40" s="60"/>
    </row>
    <row r="41" spans="3:8" x14ac:dyDescent="0.2">
      <c r="C41" s="195"/>
      <c r="D41" s="196"/>
      <c r="E41" s="198"/>
      <c r="F41" s="198"/>
    </row>
    <row r="42" spans="3:8" ht="22.5" x14ac:dyDescent="0.2">
      <c r="C42" s="99"/>
      <c r="D42" s="99"/>
      <c r="E42" s="99"/>
      <c r="F42" s="194" t="s">
        <v>317</v>
      </c>
    </row>
    <row r="43" spans="3:8" x14ac:dyDescent="0.2">
      <c r="C43" s="200">
        <v>21</v>
      </c>
      <c r="D43" s="201" t="s">
        <v>296</v>
      </c>
      <c r="E43" s="99"/>
      <c r="F43" s="204">
        <v>487818980</v>
      </c>
    </row>
    <row r="44" spans="3:8" x14ac:dyDescent="0.2">
      <c r="C44" s="200">
        <v>22</v>
      </c>
      <c r="D44" s="201" t="s">
        <v>318</v>
      </c>
      <c r="E44" s="99"/>
      <c r="F44" s="204">
        <v>316603523</v>
      </c>
    </row>
    <row r="45" spans="3:8" x14ac:dyDescent="0.2">
      <c r="C45" s="205">
        <v>23</v>
      </c>
      <c r="D45" s="206" t="s">
        <v>319</v>
      </c>
      <c r="E45" s="199"/>
      <c r="F45" s="207">
        <v>1.54</v>
      </c>
    </row>
    <row r="46" spans="3:8" x14ac:dyDescent="0.2">
      <c r="C46" s="26"/>
      <c r="D46" s="26"/>
      <c r="E46" s="26"/>
      <c r="F46" s="26"/>
    </row>
  </sheetData>
  <mergeCells count="5">
    <mergeCell ref="C9:E9"/>
    <mergeCell ref="C11:D12"/>
    <mergeCell ref="C13:F13"/>
    <mergeCell ref="C17:D17"/>
    <mergeCell ref="C35:D3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C5:P27"/>
  <sheetViews>
    <sheetView showGridLines="0" workbookViewId="0">
      <selection activeCell="F25" sqref="F25"/>
    </sheetView>
  </sheetViews>
  <sheetFormatPr baseColWidth="10" defaultRowHeight="12.75" x14ac:dyDescent="0.2"/>
  <cols>
    <col min="3" max="8" width="18.5703125" customWidth="1"/>
    <col min="9" max="10" width="16.28515625" customWidth="1"/>
    <col min="11" max="11" width="12" bestFit="1" customWidth="1"/>
    <col min="12" max="12" width="14.140625" customWidth="1"/>
    <col min="13" max="13" width="13.7109375" customWidth="1"/>
    <col min="14" max="14" width="12" bestFit="1" customWidth="1"/>
    <col min="15" max="15" width="17" customWidth="1"/>
    <col min="16" max="16" width="20.140625" bestFit="1" customWidth="1"/>
  </cols>
  <sheetData>
    <row r="5" spans="3:16" ht="15.75" x14ac:dyDescent="0.25">
      <c r="C5" s="7" t="s">
        <v>373</v>
      </c>
      <c r="D5" s="8" t="s">
        <v>374</v>
      </c>
    </row>
    <row r="8" spans="3:16" x14ac:dyDescent="0.2">
      <c r="C8" s="245" t="s">
        <v>399</v>
      </c>
    </row>
    <row r="9" spans="3:16" x14ac:dyDescent="0.2">
      <c r="C9" s="83" t="s">
        <v>400</v>
      </c>
      <c r="D9" s="209"/>
      <c r="E9" s="209"/>
      <c r="F9" s="209"/>
      <c r="G9" s="209"/>
      <c r="H9" s="209"/>
      <c r="I9" s="209"/>
      <c r="J9" s="209"/>
      <c r="K9" s="209"/>
      <c r="L9" s="209"/>
      <c r="M9" s="209"/>
      <c r="N9" s="209"/>
      <c r="O9" s="209"/>
      <c r="P9" s="209"/>
    </row>
    <row r="11" spans="3:16" x14ac:dyDescent="0.2">
      <c r="C11" s="283" t="s">
        <v>375</v>
      </c>
      <c r="D11" s="284"/>
      <c r="E11" s="282" t="s">
        <v>401</v>
      </c>
      <c r="F11" s="282"/>
      <c r="G11" s="282" t="s">
        <v>402</v>
      </c>
      <c r="H11" s="282"/>
      <c r="I11" s="282" t="s">
        <v>376</v>
      </c>
      <c r="J11" s="282"/>
      <c r="K11" s="283" t="s">
        <v>377</v>
      </c>
      <c r="L11" s="283"/>
      <c r="M11" s="283"/>
      <c r="N11" s="283"/>
      <c r="O11" s="284" t="s">
        <v>378</v>
      </c>
      <c r="P11" s="284" t="s">
        <v>379</v>
      </c>
    </row>
    <row r="12" spans="3:16" ht="45" x14ac:dyDescent="0.2">
      <c r="C12" s="283"/>
      <c r="D12" s="284"/>
      <c r="E12" s="210" t="s">
        <v>380</v>
      </c>
      <c r="F12" s="210" t="s">
        <v>381</v>
      </c>
      <c r="G12" s="210" t="s">
        <v>382</v>
      </c>
      <c r="H12" s="210" t="s">
        <v>383</v>
      </c>
      <c r="I12" s="210" t="s">
        <v>380</v>
      </c>
      <c r="J12" s="210" t="s">
        <v>381</v>
      </c>
      <c r="K12" s="210" t="s">
        <v>384</v>
      </c>
      <c r="L12" s="210" t="s">
        <v>385</v>
      </c>
      <c r="M12" s="210" t="s">
        <v>386</v>
      </c>
      <c r="N12" s="210" t="s">
        <v>387</v>
      </c>
      <c r="O12" s="284"/>
      <c r="P12" s="284"/>
    </row>
    <row r="13" spans="3:16" x14ac:dyDescent="0.2">
      <c r="C13" s="211"/>
      <c r="D13" s="212"/>
      <c r="E13" s="252" t="s">
        <v>328</v>
      </c>
      <c r="F13" s="252" t="s">
        <v>388</v>
      </c>
      <c r="G13" s="252" t="s">
        <v>329</v>
      </c>
      <c r="H13" s="252" t="s">
        <v>330</v>
      </c>
      <c r="I13" s="252" t="s">
        <v>331</v>
      </c>
      <c r="J13" s="252" t="s">
        <v>332</v>
      </c>
      <c r="K13" s="252" t="s">
        <v>341</v>
      </c>
      <c r="L13" s="252" t="s">
        <v>333</v>
      </c>
      <c r="M13" s="252" t="s">
        <v>334</v>
      </c>
      <c r="N13" s="252" t="s">
        <v>335</v>
      </c>
      <c r="O13" s="253" t="s">
        <v>389</v>
      </c>
      <c r="P13" s="253" t="s">
        <v>345</v>
      </c>
    </row>
    <row r="14" spans="3:16" x14ac:dyDescent="0.2">
      <c r="C14" s="215" t="s">
        <v>328</v>
      </c>
      <c r="D14" s="216" t="s">
        <v>390</v>
      </c>
      <c r="E14" s="217"/>
      <c r="F14" s="217"/>
      <c r="G14" s="218"/>
      <c r="H14" s="219"/>
      <c r="I14" s="220"/>
      <c r="J14" s="220"/>
      <c r="K14" s="220"/>
      <c r="L14" s="220"/>
      <c r="M14" s="220"/>
      <c r="N14" s="220"/>
      <c r="O14" s="220"/>
      <c r="P14" s="220"/>
    </row>
    <row r="15" spans="3:16" x14ac:dyDescent="0.2">
      <c r="C15" s="214"/>
      <c r="D15" s="213" t="s">
        <v>391</v>
      </c>
      <c r="E15" s="204">
        <v>14254860473</v>
      </c>
      <c r="F15" s="221">
        <v>0</v>
      </c>
      <c r="G15" s="222">
        <v>0</v>
      </c>
      <c r="H15" s="221">
        <v>0</v>
      </c>
      <c r="I15" s="223">
        <v>0</v>
      </c>
      <c r="J15" s="223">
        <v>0</v>
      </c>
      <c r="K15" s="254">
        <v>1140388838</v>
      </c>
      <c r="L15" s="224">
        <v>0</v>
      </c>
      <c r="M15" s="224">
        <v>0</v>
      </c>
      <c r="N15" s="254">
        <f>K15+L15+M15</f>
        <v>1140388838</v>
      </c>
      <c r="O15" s="225">
        <v>0.08</v>
      </c>
      <c r="P15" s="225">
        <v>0.01</v>
      </c>
    </row>
    <row r="16" spans="3:16" x14ac:dyDescent="0.2">
      <c r="C16" s="214"/>
      <c r="D16" s="213" t="s">
        <v>392</v>
      </c>
      <c r="E16" s="204">
        <v>179154154</v>
      </c>
      <c r="F16" s="221">
        <v>0</v>
      </c>
      <c r="G16" s="222">
        <v>0</v>
      </c>
      <c r="H16" s="221">
        <v>0</v>
      </c>
      <c r="I16" s="223">
        <v>0</v>
      </c>
      <c r="J16" s="223">
        <v>0</v>
      </c>
      <c r="K16" s="254">
        <v>14332332</v>
      </c>
      <c r="L16" s="224">
        <v>0</v>
      </c>
      <c r="M16" s="224">
        <v>0</v>
      </c>
      <c r="N16" s="254">
        <f>K16+L16+M16</f>
        <v>14332332</v>
      </c>
      <c r="O16" s="225">
        <v>0.08</v>
      </c>
      <c r="P16" s="225">
        <v>0</v>
      </c>
    </row>
    <row r="17" spans="3:16" x14ac:dyDescent="0.2">
      <c r="C17" s="226" t="s">
        <v>388</v>
      </c>
      <c r="D17" s="226" t="s">
        <v>387</v>
      </c>
      <c r="E17" s="227">
        <f>E15+E16</f>
        <v>14434014627</v>
      </c>
      <c r="F17" s="228">
        <v>0</v>
      </c>
      <c r="G17" s="229">
        <v>0</v>
      </c>
      <c r="H17" s="228">
        <v>0</v>
      </c>
      <c r="I17" s="230">
        <v>0</v>
      </c>
      <c r="J17" s="230">
        <v>0</v>
      </c>
      <c r="K17" s="255">
        <f>K15+K16</f>
        <v>1154721170</v>
      </c>
      <c r="L17" s="231">
        <v>0</v>
      </c>
      <c r="M17" s="231">
        <v>0</v>
      </c>
      <c r="N17" s="255">
        <f>K17+L17+M17</f>
        <v>1154721170</v>
      </c>
      <c r="O17" s="232">
        <f>O15</f>
        <v>0.08</v>
      </c>
      <c r="P17" s="233">
        <f>(K15/K17)*P15+(K16/K17)*P16</f>
        <v>9.8758805816299353E-3</v>
      </c>
    </row>
    <row r="18" spans="3:16" x14ac:dyDescent="0.2">
      <c r="C18" s="67"/>
      <c r="D18" s="67"/>
      <c r="E18" s="25"/>
      <c r="F18" s="25"/>
      <c r="G18" s="61"/>
      <c r="H18" s="62"/>
    </row>
    <row r="19" spans="3:16" x14ac:dyDescent="0.2">
      <c r="C19" s="63"/>
      <c r="D19" s="63"/>
      <c r="E19" s="63"/>
      <c r="F19" s="63"/>
      <c r="G19" s="63"/>
      <c r="H19" s="63"/>
    </row>
    <row r="20" spans="3:16" x14ac:dyDescent="0.2">
      <c r="C20" s="69" t="s">
        <v>397</v>
      </c>
      <c r="D20" s="68"/>
      <c r="E20" s="68"/>
      <c r="F20" s="68"/>
    </row>
    <row r="21" spans="3:16" x14ac:dyDescent="0.2">
      <c r="C21" s="180" t="s">
        <v>398</v>
      </c>
      <c r="D21" s="180"/>
      <c r="E21" s="180"/>
      <c r="F21" s="180"/>
    </row>
    <row r="22" spans="3:16" x14ac:dyDescent="0.2">
      <c r="C22" s="234"/>
      <c r="D22" s="234"/>
      <c r="E22" s="234"/>
      <c r="F22" s="234"/>
    </row>
    <row r="23" spans="3:16" x14ac:dyDescent="0.2">
      <c r="C23" s="235" t="s">
        <v>375</v>
      </c>
      <c r="D23" s="236"/>
      <c r="E23" s="236"/>
      <c r="F23" s="237" t="s">
        <v>396</v>
      </c>
      <c r="G23" s="64"/>
      <c r="H23" s="64"/>
      <c r="I23" s="64"/>
      <c r="J23" s="64"/>
      <c r="K23" s="64"/>
      <c r="L23" s="64"/>
      <c r="M23" s="64"/>
    </row>
    <row r="24" spans="3:16" x14ac:dyDescent="0.2">
      <c r="C24" s="238"/>
      <c r="D24" s="239"/>
      <c r="E24" s="239"/>
      <c r="F24" s="240" t="s">
        <v>328</v>
      </c>
      <c r="G24" s="65"/>
      <c r="H24" s="65"/>
      <c r="I24" s="65"/>
      <c r="J24" s="65"/>
      <c r="K24" s="65"/>
      <c r="L24" s="65"/>
      <c r="M24" s="65"/>
    </row>
    <row r="25" spans="3:16" x14ac:dyDescent="0.2">
      <c r="C25" s="214" t="s">
        <v>328</v>
      </c>
      <c r="D25" s="241" t="s">
        <v>393</v>
      </c>
      <c r="E25" s="241"/>
      <c r="F25" s="242">
        <f>E17</f>
        <v>14434014627</v>
      </c>
      <c r="G25" s="66"/>
      <c r="H25" s="66"/>
      <c r="I25" s="66"/>
      <c r="J25" s="66"/>
      <c r="K25" s="66"/>
      <c r="L25" s="66"/>
      <c r="M25" s="66"/>
    </row>
    <row r="26" spans="3:16" x14ac:dyDescent="0.2">
      <c r="C26" s="214" t="s">
        <v>388</v>
      </c>
      <c r="D26" s="241" t="s">
        <v>394</v>
      </c>
      <c r="E26" s="241"/>
      <c r="F26" s="256">
        <f>P17</f>
        <v>9.8758805816299353E-3</v>
      </c>
      <c r="G26" s="66"/>
      <c r="H26" s="66"/>
      <c r="I26" s="66"/>
      <c r="J26" s="66"/>
      <c r="K26" s="66"/>
      <c r="L26" s="66"/>
      <c r="M26" s="66"/>
    </row>
    <row r="27" spans="3:16" x14ac:dyDescent="0.2">
      <c r="C27" s="215" t="s">
        <v>329</v>
      </c>
      <c r="D27" s="243" t="s">
        <v>395</v>
      </c>
      <c r="E27" s="243"/>
      <c r="F27" s="244">
        <f>F25*F26</f>
        <v>142548604.76975176</v>
      </c>
      <c r="G27" s="66"/>
      <c r="H27" s="66"/>
      <c r="I27" s="66"/>
      <c r="J27" s="66"/>
      <c r="K27" s="66"/>
      <c r="L27" s="66"/>
      <c r="M27" s="66"/>
    </row>
  </sheetData>
  <sheetProtection formatCells="0" formatColumns="0" formatRows="0" insertColumns="0" insertRows="0" deleteColumns="0" deleteRows="0" sort="0" autoFilter="0" pivotTables="0"/>
  <mergeCells count="8">
    <mergeCell ref="I11:J11"/>
    <mergeCell ref="K11:N11"/>
    <mergeCell ref="O11:O12"/>
    <mergeCell ref="P11:P12"/>
    <mergeCell ref="C11:C12"/>
    <mergeCell ref="D11:D12"/>
    <mergeCell ref="E11:F11"/>
    <mergeCell ref="G11:H11"/>
  </mergeCells>
  <pageMargins left="0.7" right="0.7" top="0.75" bottom="0.75" header="0.3" footer="0.3"/>
  <pageSetup paperSize="9" orientation="portrait" r:id="rId1"/>
  <ignoredErrors>
    <ignoredError sqref="F24 C25:C27 E13:P13 C17:H17 C14 J17 L17:M1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Innhold</vt:lpstr>
      <vt:lpstr>1.1</vt:lpstr>
      <vt:lpstr>1.2</vt:lpstr>
      <vt:lpstr>2.1</vt:lpstr>
      <vt:lpstr>2.2</vt:lpstr>
      <vt:lpstr>2.3</vt:lpstr>
      <vt:lpstr>3.0</vt:lpstr>
      <vt:lpstr>4.0</vt:lpstr>
      <vt:lpstr>5.0</vt:lpstr>
    </vt:vector>
  </TitlesOfParts>
  <Company>EIKA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Espen H. Killingstad</dc:creator>
  <cp:lastModifiedBy>Are Henrik Farstad</cp:lastModifiedBy>
  <dcterms:created xsi:type="dcterms:W3CDTF">2017-02-27T11:28:25Z</dcterms:created>
  <dcterms:modified xsi:type="dcterms:W3CDTF">2022-03-21T13:05:16Z</dcterms:modified>
</cp:coreProperties>
</file>