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F:\Økonomi\106 Offentlig rapportering konsern\Pilar 3\2018\"/>
    </mc:Choice>
  </mc:AlternateContent>
  <xr:revisionPtr revIDLastSave="0" documentId="8_{C9B910CC-4916-443A-ADA7-255665B0F854}" xr6:coauthVersionLast="31" xr6:coauthVersionMax="31" xr10:uidLastSave="{00000000-0000-0000-0000-000000000000}"/>
  <bookViews>
    <workbookView xWindow="0" yWindow="0" windowWidth="24000" windowHeight="8655" activeTab="9" xr2:uid="{00000000-000D-0000-FFFF-FFFF00000000}"/>
  </bookViews>
  <sheets>
    <sheet name="Forside" sheetId="1" r:id="rId1"/>
    <sheet name="Innhold" sheetId="2" r:id="rId2"/>
    <sheet name="1.1" sheetId="3" r:id="rId3"/>
    <sheet name="1.2" sheetId="4" r:id="rId4"/>
    <sheet name="2.1" sheetId="5" r:id="rId5"/>
    <sheet name="2.2" sheetId="9" r:id="rId6"/>
    <sheet name="2.3" sheetId="10" r:id="rId7"/>
    <sheet name="3.0" sheetId="6" r:id="rId8"/>
    <sheet name="4.0" sheetId="12" r:id="rId9"/>
    <sheet name="5.0" sheetId="13" r:id="rId10"/>
  </sheet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5" i="13" l="1"/>
  <c r="O15" i="13" s="1"/>
  <c r="O17" i="13" s="1"/>
  <c r="K16" i="13"/>
  <c r="N16" i="13" s="1"/>
  <c r="O16" i="13" s="1"/>
  <c r="K15" i="13"/>
  <c r="E17" i="13"/>
  <c r="K17" i="13" s="1"/>
  <c r="N17" i="13" s="1"/>
  <c r="F27" i="13"/>
  <c r="E14" i="5" l="1"/>
  <c r="J18" i="6"/>
  <c r="L22" i="6"/>
  <c r="L18" i="6" s="1"/>
  <c r="L21" i="6"/>
  <c r="L19" i="6"/>
  <c r="J22" i="6"/>
  <c r="J21" i="6"/>
  <c r="J19" i="6"/>
  <c r="I24" i="6"/>
  <c r="I16" i="6"/>
  <c r="E15" i="10" l="1"/>
  <c r="E13" i="10" s="1"/>
  <c r="E15" i="9" l="1"/>
  <c r="E44" i="9"/>
  <c r="E46" i="9" s="1"/>
  <c r="E58" i="9" l="1"/>
  <c r="E63" i="9" s="1"/>
  <c r="E120" i="4"/>
  <c r="E121" i="4" s="1"/>
  <c r="E104" i="4"/>
  <c r="E92" i="4"/>
  <c r="E74" i="4"/>
  <c r="E62" i="4"/>
  <c r="E13" i="4"/>
  <c r="E24" i="4" s="1"/>
  <c r="E93" i="4" l="1"/>
  <c r="E63" i="4"/>
  <c r="E139" i="4" l="1"/>
  <c r="E94" i="4"/>
  <c r="E131" i="4"/>
  <c r="E122" i="4" l="1"/>
  <c r="E133" i="4" s="1"/>
  <c r="E132" i="4"/>
</calcChain>
</file>

<file path=xl/sharedStrings.xml><?xml version="1.0" encoding="utf-8"?>
<sst xmlns="http://schemas.openxmlformats.org/spreadsheetml/2006/main" count="564" uniqueCount="417">
  <si>
    <t>Ansvarlig kapital</t>
  </si>
  <si>
    <t>Uvektet kjernekapitalandel</t>
  </si>
  <si>
    <t>Pantsatte og ikke-pantsatte eiendeler</t>
  </si>
  <si>
    <t>1.1</t>
  </si>
  <si>
    <t>1.2</t>
  </si>
  <si>
    <t>1.0</t>
  </si>
  <si>
    <t>Skjema for offentliggjøring av de viktigste avtalevilkårene for kapitalinstrumenter</t>
  </si>
  <si>
    <t>Utsteder</t>
  </si>
  <si>
    <t>Eika Gruppen AS</t>
  </si>
  <si>
    <t>Entydig identifikasjonskode (f.eks. CUSIP, ISIN eller Bloombergs identifikasjonskode for rettede emisjoner)</t>
  </si>
  <si>
    <t>NO0010837594</t>
  </si>
  <si>
    <t>NO0010837610</t>
  </si>
  <si>
    <t>Behandling etter kapitalregelverket</t>
  </si>
  <si>
    <t>Regler som gjelder i overgangsperioden</t>
  </si>
  <si>
    <t>Tilleggskapital</t>
  </si>
  <si>
    <t>Annen godkjent kjernekapital</t>
  </si>
  <si>
    <t>Regler som gjelder etter overgangsperioden</t>
  </si>
  <si>
    <t>Medregning på selskaps- eller (del)konsolidert nivå, selskaps- og (del)konsolidert nivå</t>
  </si>
  <si>
    <t>Selskaps- og konsolidert nivå</t>
  </si>
  <si>
    <t>Instrumenttype (typer skal spesifiseres for hver jurisdiksjon)</t>
  </si>
  <si>
    <t>Ansvarlig lån</t>
  </si>
  <si>
    <t>Fondsobligasjon</t>
  </si>
  <si>
    <t>Beløp som inngår i ansvarlig kapital (i millioner NOK fra seneste rapporteringsdato)</t>
  </si>
  <si>
    <t>Instrumentets nominelle verdi</t>
  </si>
  <si>
    <t>9a</t>
  </si>
  <si>
    <t>Emisjonskurs</t>
  </si>
  <si>
    <t>9b</t>
  </si>
  <si>
    <t>Innløsningskurs</t>
  </si>
  <si>
    <t>Regnskapsmessig klassifisering</t>
  </si>
  <si>
    <t>Gjeld</t>
  </si>
  <si>
    <t>Opprinnelig utstedelsesdato</t>
  </si>
  <si>
    <t>Evigvarende eller tidsbegrenset</t>
  </si>
  <si>
    <t>Tidsbegrenset</t>
  </si>
  <si>
    <t>Evigvarende</t>
  </si>
  <si>
    <t>Opprinnelig forfallsdato</t>
  </si>
  <si>
    <t>Innløsningsrett for utsteder forutsatt samtykke fra Finanstilsynet</t>
  </si>
  <si>
    <t>Ja</t>
  </si>
  <si>
    <t>Dato for innløsningsrett, eventuell betinget innløsningsrett og innløsningsbeløp</t>
  </si>
  <si>
    <t>Datoer for eventuell etterfølgende innløsningsrett</t>
  </si>
  <si>
    <t>Hver Rentebetalingsdato</t>
  </si>
  <si>
    <t>Renter/utbytte</t>
  </si>
  <si>
    <t>Fast eller flytende rente/utbytte</t>
  </si>
  <si>
    <t>Flytende</t>
  </si>
  <si>
    <t>Rentesats og eventuell tilknyttet referanserente</t>
  </si>
  <si>
    <t>NIBOR 3 + 275pkt</t>
  </si>
  <si>
    <t>NIBOR 3 + 450 pkt</t>
  </si>
  <si>
    <t>Vilkår om at det ikke kan betales utbytte hvis det ikke er betalt rente på instrumentet («dividend stopper»)</t>
  </si>
  <si>
    <t>Nei</t>
  </si>
  <si>
    <t>20a</t>
  </si>
  <si>
    <t>Full fleksibilitet, delvis fleksibilitet eller pliktig (med hensyn til tidspunkt)</t>
  </si>
  <si>
    <t>Pliktig</t>
  </si>
  <si>
    <t>20b</t>
  </si>
  <si>
    <t>Full fleksibilitet, delvis fleksibilitet eller pliktig (med hensyn til beløp)</t>
  </si>
  <si>
    <t>Vilkår om renteøkning eller annet incitament til innfrielse</t>
  </si>
  <si>
    <t>Ikke-kumulativ eller kumulativ</t>
  </si>
  <si>
    <t>NA</t>
  </si>
  <si>
    <t>Konvertering/nedskrivning</t>
  </si>
  <si>
    <t>Konvertibel eller ikke konvertibel</t>
  </si>
  <si>
    <t>Hvis konvertibel, nivå(er) som utløser konvertering</t>
  </si>
  <si>
    <t>Hvis konvertibel, hel eller delvis</t>
  </si>
  <si>
    <t>Hvis konvertibel, konverteringskurs</t>
  </si>
  <si>
    <t>Hvis konvertibel, pliktig eller valgfri</t>
  </si>
  <si>
    <t>Hvis konvertibel, oppgi instrumenttypen det konverteres til</t>
  </si>
  <si>
    <t>Hvis konvertibel, oppgi utsteder av instrumentene det konverteres til</t>
  </si>
  <si>
    <t>Vilkår om nedskrivning</t>
  </si>
  <si>
    <t>Hvis nedskrivning, nivå som utløser nedskrivning</t>
  </si>
  <si>
    <t>Hvis nedskrivning, hel eller delvis</t>
  </si>
  <si>
    <t>Hvis nedskrivning, med endelig virkning eller midlertidig</t>
  </si>
  <si>
    <t>Hvis midlertidig nedskrivning, beskrivelse av oppskrivningsmekanismen</t>
  </si>
  <si>
    <t>Prioritetsrekkefølge ved avvikling (oppgi instrumenttypen som har nærmeste bedre prioritet)</t>
  </si>
  <si>
    <t>Vilkår som gjør at instrumentet ikke kan medregnes etter overgangsperioden</t>
  </si>
  <si>
    <t>Hvis ja, spesifiser hvilke vilkår som ikke oppfyller nye krav</t>
  </si>
  <si>
    <t>Skjema for offentliggjøring av sammensetningen av ansvarlig kapital</t>
  </si>
  <si>
    <t>Ren kjernekapital: Instrumenter og opptjent kapital</t>
  </si>
  <si>
    <t>Kapitalinstrumenter og tilhørende overkursfond</t>
  </si>
  <si>
    <t>herav: instrumenttype 1</t>
  </si>
  <si>
    <t>herav: instrumenttype 2</t>
  </si>
  <si>
    <t>herav: instrumenttype 3</t>
  </si>
  <si>
    <t>Opptjent egenkapital i form av tidligere års tilbakeholdte resultater</t>
  </si>
  <si>
    <t>Akkumulerte andre inntekter og kostnader og andre fond o.l.</t>
  </si>
  <si>
    <t>3a</t>
  </si>
  <si>
    <t>Avsetning for generell bankrisiko</t>
  </si>
  <si>
    <t>Rene kjernekapitalinstrumenter omfattet av overgangsbestemmelser</t>
  </si>
  <si>
    <t>Statlige innskudd av ren kjernekapital omfattet av overgangsbestemmelser</t>
  </si>
  <si>
    <t>Minoritetsinteresser</t>
  </si>
  <si>
    <t>5a</t>
  </si>
  <si>
    <t>Revidert delårsoverskudd fratrukket påregnelig skatt mv. og utbytte</t>
  </si>
  <si>
    <t>Ren kjernekapital før regulatoriske justeringer</t>
  </si>
  <si>
    <t>Ren kjernekapital: Regulatoriske justeringer</t>
  </si>
  <si>
    <t>Immaterielle eiendeler redusert med utsatt skatt (negativt beløp)</t>
  </si>
  <si>
    <t>Tomt felt i EØS</t>
  </si>
  <si>
    <t>Utsatt skattefordel som ikke skyldes midlertidige forskjeller redusert med utsatt skatt som kan motregnes (negativt beløp)</t>
  </si>
  <si>
    <t>Verdiendringer på sikringsinstrumenter ved kontantstrømsikring</t>
  </si>
  <si>
    <t>Positive verdier av justert forventet tap etter kapitalkravsforskriften § 15-7 (tas inn som negativt beløp)</t>
  </si>
  <si>
    <t>Økning i egenkapitalen knyttet til fremtidig inntekt grunnet verdipapiriserte eiendeler (negativt beløp)</t>
  </si>
  <si>
    <t>Gevinster eller tap på gjeld målt til virkelig verdi som skyldes endringer i egen kredittverdighet</t>
  </si>
  <si>
    <t>Overfinansiering av pensjonsforpliktelser (negativt beløp)</t>
  </si>
  <si>
    <t>Direkte, indirekte og syntetiske beholdninger av egne rene kjernekapitalinstrumenter (negativt beløp)</t>
  </si>
  <si>
    <t>Beholdning av ren kjernekapital i annet selskap i finansiell sektor som har en gjensidig investering av ansvarlig kapital (negativt beløp)</t>
  </si>
  <si>
    <t>Direkte, indirekte og syntetiske beholdninger av ren kjernekapital i andre selskaper i finansiell sektor der institusjonen ikke har en vesentlig investering. Beløp som overstiger grensen på 10 %, regnet etter fradrag som er tillatt for korte posisjoner (negativt beløp)</t>
  </si>
  <si>
    <t>Direkte, indirekte og syntetiske beholdninger av ren kjernekapital i andre selskaper i finansiell sektor der institusjonen har vesentlige investeringer som samlet overstiger grensen på 10 %. Beløp regnet etter fradrag som er tillatt for korte posisjoner (negativt beløp)</t>
  </si>
  <si>
    <t>herav: kvalifiserte eiendeler i selskap utenfor finansiell sektor (negativt beløp)</t>
  </si>
  <si>
    <t>20c</t>
  </si>
  <si>
    <t>herav: verdipapiriseringsposisjoner (negativt beløp)</t>
  </si>
  <si>
    <t>20d</t>
  </si>
  <si>
    <t>herav: motpartsrisiko for transaksjoner som ikke er avsluttet (negativt beløp)</t>
  </si>
  <si>
    <t>Utsatt skattefordel som skyldes midlertidige forskjeller og som overstiger unntaksgrensen på 10 %, redusert med utsatt skatt som kan motregnes (negativt beløp)</t>
  </si>
  <si>
    <t>Beløp som overstiger unntaksgrensen på 17,65 % (negativt beløp)</t>
  </si>
  <si>
    <t>herav: direkte, indirekte og syntetiske beholdninger av ren kjernekapital i andre selskaper i finansiell sektor der institusjonen har en vesentlig investering (negativt beløp)</t>
  </si>
  <si>
    <t>herav: utsatt skattefordel som skyldes midlertidige forskjeller (negativt beløp)</t>
  </si>
  <si>
    <t>25a</t>
  </si>
  <si>
    <t>Akkumulert underskudd i inneværende regnskapsår (negativt beløp)</t>
  </si>
  <si>
    <t>25b</t>
  </si>
  <si>
    <t>Påregnelig skatt relatert til rene kjernekapitalposter (negativt beløp)</t>
  </si>
  <si>
    <t>Justeringer i ren kjernekapital som følge av overgangsbestemmelser</t>
  </si>
  <si>
    <t>26a</t>
  </si>
  <si>
    <t>Overgangsbestemmelser for regulatoriske filtre relaterte til urealiserte gevinster og tap</t>
  </si>
  <si>
    <t>herav: filter for urealisert tap 1</t>
  </si>
  <si>
    <t>herav: filter for urealisert tap 2</t>
  </si>
  <si>
    <t>herav: filter for urealisert gevinst 1 (negativt beløp)</t>
  </si>
  <si>
    <t>herav: filter for urealisert gevinst 2 (negativt beløp)</t>
  </si>
  <si>
    <t>26b</t>
  </si>
  <si>
    <t>Beløp som skal trekkes fra eller legges til ren kjernekapital som følge av overgangsbestemmelser for andre filtre og fradrag</t>
  </si>
  <si>
    <t>herav: …</t>
  </si>
  <si>
    <t>Overskytende fradrag i annen godkjent kjernekapital (negativt beløp)</t>
  </si>
  <si>
    <t>Sum regulatoriske justeringer i ren kjernekapital</t>
  </si>
  <si>
    <t>Ren kjernekapital</t>
  </si>
  <si>
    <t>Annen godkjent kjernekapital: Instrumenter</t>
  </si>
  <si>
    <t>herav: klassifisert som egenkapital etter gjeldende regnskapsstandard</t>
  </si>
  <si>
    <t>herav: klassifisert som gjeld etter gjeldende regnskapsstandard</t>
  </si>
  <si>
    <t>Fondsobligasjonskapital omfattet av overgangsbestemmelser</t>
  </si>
  <si>
    <t>Statlige innskudd av fondsobligasjonskapital omfattet av overgangsbestemmelser</t>
  </si>
  <si>
    <t>Fondsobligasjonskapital utstedt av datterselskaper til tredjeparter som kan medregnes i annen godkjent kjernekapital</t>
  </si>
  <si>
    <t>herav: instrumenter omfattet av overgangsbestemmelser</t>
  </si>
  <si>
    <t>Annen godkjent kjernekapital før regulatoriske justeringer</t>
  </si>
  <si>
    <t>Annen godkjent kjernekapital: Regulatoriske justeringer</t>
  </si>
  <si>
    <t>Direkte, indirekte og syntetiske beholdninger av egen fondsobligasjonskapital (negativt beløp)</t>
  </si>
  <si>
    <t>Beholdning av annen godkjent kjernekapital i annet selskap i finansiell sektor som har en gjensidig investering av ansvarlig kapital (negativt beløp)</t>
  </si>
  <si>
    <t>Direkte, indirekte og syntetiske beholdninger av fondsobligasjonskapital i andre selskaper i finansiell sektor der institusjonen ikke har en vesentlig investering. Beløp som overstiger grensen på 10 %, regnet etter fradrag som er tillatt for korte posisjoner (negativt beløp)</t>
  </si>
  <si>
    <t>Direkte, indirekte og syntetiske beholdninger av fondsobligasjonskapital i andre selskaper i finansiell sektor der institusjonen har en vesentlig investering. Beløp regnet etter fradrag som er tillatt for korte posisjoner (negativt beløp)</t>
  </si>
  <si>
    <t>Justeringer i annen godkjent kjernekapital som følge av overgangsbestemmelser</t>
  </si>
  <si>
    <t>41a</t>
  </si>
  <si>
    <t>Fradrag som skal gjøres i annen godkjent kjernekapital, i stedet for ren kjernekapital, som følge av overgangsbestemmelser (negativt beløp)</t>
  </si>
  <si>
    <t>herav: spesifiser de enkelte postene linje for linje</t>
  </si>
  <si>
    <t>41b</t>
  </si>
  <si>
    <t xml:space="preserve">Fradrag som skal gjøres i annen godkjent kjernekapital, i stedet for tilleggskapital, som følge av overgangsbestemmelser (negativt beløp) </t>
  </si>
  <si>
    <t>41c</t>
  </si>
  <si>
    <t>Beløp som skal trekkes fra eller legges til annen godkjent kjernekapital som følge av overgangsbestemmelser for andre filtre og fradrag</t>
  </si>
  <si>
    <t>herav: filter for urealisert tap</t>
  </si>
  <si>
    <t>herav: filter for urealisert gevinst (negativt beløp)</t>
  </si>
  <si>
    <t>Overskytende fradrag i tilleggskapital (negativt beløp)</t>
  </si>
  <si>
    <t>Sum regulatoriske justeringer i annen godkjent kjernekapital</t>
  </si>
  <si>
    <t>Kjernekapital</t>
  </si>
  <si>
    <t>Tilleggskapital omfattet av overgangsbestemmelser</t>
  </si>
  <si>
    <t>Statlige innskudd av tilleggskapital omfattet av overgangsbestemmelser</t>
  </si>
  <si>
    <t>Ansvarlig lånekapital utstedt av datterselskaper til tredjeparter som kan medregnes i tilleggskapitalen</t>
  </si>
  <si>
    <t>Tallverdien av negative verdier av justert forventet tap</t>
  </si>
  <si>
    <t>Tilleggskapital før regulatoriske justeringer</t>
  </si>
  <si>
    <t>Tilleggskapital: Regulatoriske justeringer</t>
  </si>
  <si>
    <t>Direkte, indirekte og syntetiske beholdninger av egen ansvarlig lånekapital (negativt beløp)</t>
  </si>
  <si>
    <t>Beholdning av tilleggskapital i annet selskap i finansiell sektor som har en gjensidig investering av ansvarlig kapital (negativt beløp)</t>
  </si>
  <si>
    <t>Direkte, indirekte og syntetiske beholdninger av ansvarlig lånekapital i andre selskaper i finansiell sektor der institusjonen ikke har en vesentlig investering. Beløp som overstiger grensen på 10 %, regnet etter fradrag som er tillatt for korte posisjoner (negativt beløp)</t>
  </si>
  <si>
    <t>54a</t>
  </si>
  <si>
    <t>herav: nye beholdninger som ikke omfattes av overgangsbestemmelser</t>
  </si>
  <si>
    <t>54b</t>
  </si>
  <si>
    <t>herav: beholdninger fra før 1. januar 2013 omfattet av overgangsbestemmelser</t>
  </si>
  <si>
    <t>Direkte, indirekte og syntetiske beholdninger av ansvarlig lånekapital i andre selskaper i finansiell sektor der institusjonen har en vesentlig investering. Beløp regnet etter fradrag som er tillatt for korte posisjoner (negativt beløp)</t>
  </si>
  <si>
    <t>Justeringer i tilleggskapital som følge av overgangsbestemmelser (negativt beløp)</t>
  </si>
  <si>
    <t>56a</t>
  </si>
  <si>
    <t>Fradrag som skal gjøres i tilleggskapital, i stedet for ren kjernekapital, som følge av overgangsbestemmelser (negativt beløp)</t>
  </si>
  <si>
    <t>56b</t>
  </si>
  <si>
    <t>Fradrag som skal gjøres i tilleggskapital, i stedet for annen godkjent kjernekapital, som følge av overgangsbestemmelser (negativt beløp)</t>
  </si>
  <si>
    <t>56c</t>
  </si>
  <si>
    <t>Beløp som skal trekkes fra eller legges til tilleggskapitalen som følge av overgangsbestemmelser for filtre og andre fradrag</t>
  </si>
  <si>
    <t>Sum regulatoriske justeringer i tilleggskapital</t>
  </si>
  <si>
    <t>59a</t>
  </si>
  <si>
    <t>Økning i beregningsgrunnlaget som følge av overgangsbestemmelser</t>
  </si>
  <si>
    <t>herav: beløp som ikke er trukket fra ren kjernekapital</t>
  </si>
  <si>
    <t>herav: beløp som ikke er trukket fra annen godkjent kjernekapital</t>
  </si>
  <si>
    <t>herav: beløp som ikke er trukket fra tilleggskapital</t>
  </si>
  <si>
    <t>Beregningsgrunnlag</t>
  </si>
  <si>
    <t>Kapitaldekning og buffere</t>
  </si>
  <si>
    <t>Ren kjernekapitaldekning</t>
  </si>
  <si>
    <t>Kjernekapitaldekning</t>
  </si>
  <si>
    <t>Kapitaldekning</t>
  </si>
  <si>
    <t>Kombinert bufferkrav som prosent av beregningsgrunnlaget</t>
  </si>
  <si>
    <t>herav: bevaringsbuffer</t>
  </si>
  <si>
    <t>herav: motsyklisk buffer</t>
  </si>
  <si>
    <t>herav: systemrisikobuffer</t>
  </si>
  <si>
    <t>67a</t>
  </si>
  <si>
    <t>herav: buffer for andre systemviktige institusjoner (O-SII-buffer)</t>
  </si>
  <si>
    <t>Ren kjernekapital tilgjengelig for oppfyllelse av bufferkrav</t>
  </si>
  <si>
    <t>Ikke relevant etter EØS-regler</t>
  </si>
  <si>
    <t>Beholdninger av ansvarlig kapital i andre selskaper i finansiell sektor der institusjonen har en ikke vesentlig investering, som samlet er under grensen på 10 %. Beløp regnet etter fradrag som er tillatt for korte posisjoner.</t>
  </si>
  <si>
    <t>Beholdninger av ren kjernekapital i andre selskaper i finansiell sektor der institusjonen har en vesentlig investering, som samlet er under grensen på 10 %. Beløp regnet etter fradrag som er tillatt for korte posisjoner.</t>
  </si>
  <si>
    <t>Utsatt skattefordel som skyldes midlertidige forskjeller redusert med utsatt skatt som kan motregnes, som er under grensen på 10 %.</t>
  </si>
  <si>
    <t>Grenser for medregning av avsetninger i tilleggskapitalen</t>
  </si>
  <si>
    <t>Generelle kredittrisikoreserver</t>
  </si>
  <si>
    <t>Grense for medregning av generelle kredittrisikoreserver i tilleggskapitalen</t>
  </si>
  <si>
    <t>Grense for medregning i tilleggskapitalen av overskytende regnskapsmessige nedskrivninger</t>
  </si>
  <si>
    <t>Kapitalinstrumenter omfattet av overgangsbestemmelser</t>
  </si>
  <si>
    <t>Grense for medregning av rene kjernekapitalinstrumenter omfattet av overgangsbestemmelser</t>
  </si>
  <si>
    <t>Overskytende ren kjernekapital omfattet av overgangsbestemmelser</t>
  </si>
  <si>
    <t>Grense for medregning av fondsobligasjonskapital omfattet av overgangsbestemmelser</t>
  </si>
  <si>
    <t>Overskytende fondsobligasjonskapital omfattet av overgangsbestemmelser</t>
  </si>
  <si>
    <t>Grense for medregning av ansvarlig lånekapital omfattet av overgangsbestemmelser</t>
  </si>
  <si>
    <t>Overskytende ansvarlig lånekapital omfattet av overgangsbestemmelser</t>
  </si>
  <si>
    <t>2.0</t>
  </si>
  <si>
    <t>Table LRSum: Summary reconciliation of accounting assets and leverage ratio exposures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</si>
  <si>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</si>
  <si>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</si>
  <si>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total exposure measure in accordance with Article 429(13) of Regulation (EU) No 575/2013)</t>
  </si>
  <si>
    <t>Adjustments for derivative financial instruments</t>
  </si>
  <si>
    <t>Adjustment for securities financing transactions (SFTs)</t>
  </si>
  <si>
    <t>Adjustment for off-balance sheet items (ie conversion to credit equivalent amounts of off-balance sheet exposures)</t>
  </si>
  <si>
    <t>(Adjustment for intragroup exposures excluded from the leverage ratio total exposure measure in accordance with Article 429(7) of Regulation (EU) No 575/2013)</t>
  </si>
  <si>
    <t>(Adjustment for exposures excluded from the leverage ratio total exposure measure in accordance with Article 429(14) of Regulation (EU) No 575/2013)</t>
  </si>
  <si>
    <t>Other adjustments</t>
  </si>
  <si>
    <t>Leverage ratio total exposure measure</t>
  </si>
  <si>
    <t>EU-6a</t>
  </si>
  <si>
    <t>EU-6b</t>
  </si>
  <si>
    <t>Applicable amount</t>
  </si>
  <si>
    <t>Table LRCom: Leverage ratio common disclosure</t>
  </si>
  <si>
    <t>CRR leverage ratio exposures</t>
  </si>
  <si>
    <t>On-balance sheet items (excluding derivatives, SFTs and fiduciary assets, but including collateral)</t>
  </si>
  <si>
    <t>(Asset amounts deducted in determining Tier 1 capital)</t>
  </si>
  <si>
    <t>Total on-balance sheet exposures (excluding derivatives, SFTs and fiduciary assets) (sum of lines 1 and 2)</t>
  </si>
  <si>
    <t>On-balance sheet exposures (excluding derivatives and SFTs)</t>
  </si>
  <si>
    <t>Derivative exposures</t>
  </si>
  <si>
    <t>Replacement cost associated with all derivatives transactions (ie net of eligible cash variation margin)</t>
  </si>
  <si>
    <t>Add-on amounts for PFE associated with all derivatives transactions (mark- to-market method)</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</si>
  <si>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</si>
  <si>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</si>
  <si>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</si>
  <si>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</si>
  <si>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</si>
  <si>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</si>
  <si>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derivatives exposures (sum of lines 4 to 10)</t>
  </si>
  <si>
    <t>EU-5a</t>
  </si>
  <si>
    <t>SFT exposures</t>
  </si>
  <si>
    <t>Gross SFT assets (with no recognition of netting), after adjusting for sales accounting transactions</t>
  </si>
  <si>
    <t>(Netted amounts of cash payables and cash receivables of gross SFT assets)</t>
  </si>
  <si>
    <t>Counterparty credit risk exposure for SFT assets</t>
  </si>
  <si>
    <t>Derogation for SFTs: Counterparty credit risk exposure in accordance with Articles 429b(4) and 222 of Regulation (EU) No 575/2013</t>
  </si>
  <si>
    <t>Agent transaction exposures</t>
  </si>
  <si>
    <t>(Exempted CCP leg of client-cleared SFT exposure)</t>
  </si>
  <si>
    <t>Total securities financing transaction exposures (sum of lines 12 to 15a)</t>
  </si>
  <si>
    <t>EU-14a</t>
  </si>
  <si>
    <t>EU-15a</t>
  </si>
  <si>
    <t>Other off-balance sheet exposures</t>
  </si>
  <si>
    <t>Off-balance sheet exposures at gross notional amount</t>
  </si>
  <si>
    <t>Other off-balance sheet exposures (sum of lines 17 and 18)</t>
  </si>
  <si>
    <t>(Adjustments for conversion to credit equivalent amounts)</t>
  </si>
  <si>
    <t>Exempted exposures in accordance with Article 429(7) and (14) of Regulation (EU) No 575/2013 (on and off balance sheet)</t>
  </si>
  <si>
    <t>(Intragroup exposures (solo basis) exempted in accordance with Article 429(7) of Regulation (EU) No 575/2013 (on and off balance sheet))</t>
  </si>
  <si>
    <t>(Exposures exempted in accordance with Article 429 (14) of Regulation (EU) No 575/2013 (on and off balance sheet))</t>
  </si>
  <si>
    <t>EU-19a</t>
  </si>
  <si>
    <t>EU-19b</t>
  </si>
  <si>
    <t>Capital and total exposure measure</t>
  </si>
  <si>
    <t>Tier 1 capital</t>
  </si>
  <si>
    <t>Leverage ratio total exposure measure (sum of lines 3, 11, 16, 19, EU-19a and EU-19b)</t>
  </si>
  <si>
    <t>Leverage ratio</t>
  </si>
  <si>
    <t>Table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</si>
  <si>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</si>
  <si>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</si>
  <si>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</si>
  <si>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</si>
  <si>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</si>
  <si>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</si>
  <si>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</si>
  <si>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</si>
  <si>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</si>
  <si>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</si>
  <si>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</si>
  <si>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</si>
  <si>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</si>
  <si>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</si>
  <si>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</si>
  <si>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</si>
  <si>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</si>
  <si>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</si>
  <si>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</si>
  <si>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</si>
  <si>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</si>
  <si>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</si>
  <si>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</si>
  <si>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2.3</t>
  </si>
  <si>
    <t>2.2</t>
  </si>
  <si>
    <t>2.1</t>
  </si>
  <si>
    <t>4.0</t>
  </si>
  <si>
    <t>LCR</t>
  </si>
  <si>
    <t>a</t>
  </si>
  <si>
    <t>b</t>
  </si>
  <si>
    <t>Total unweighted value
(average)</t>
  </si>
  <si>
    <t>Total weighted value
(average)</t>
  </si>
  <si>
    <t>High-quality liquid assets</t>
  </si>
  <si>
    <t>Total HQLA</t>
  </si>
  <si>
    <t>Retail deposits and deposits from small business customers, of which:</t>
  </si>
  <si>
    <t>Stable deposits</t>
  </si>
  <si>
    <t>Less stable deposits</t>
  </si>
  <si>
    <t>Unsecured wholesale funding, of which:</t>
  </si>
  <si>
    <t>Operational deposits (all counterparties) and deposits in networks of cooperative banks</t>
  </si>
  <si>
    <t>Non-operational deposits (all counterparties)</t>
  </si>
  <si>
    <t>Unsecured debt</t>
  </si>
  <si>
    <t>Secured wholesale funding</t>
  </si>
  <si>
    <t>Additional requirements, of which:</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</si>
  <si>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</si>
  <si>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</si>
  <si>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</si>
  <si>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</si>
  <si>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</si>
  <si>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</si>
  <si>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</si>
  <si>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</si>
  <si>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</si>
  <si>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</si>
  <si>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TOTAL CASH INFLOWS</t>
  </si>
  <si>
    <t>Total adjusted value</t>
  </si>
  <si>
    <t>Total net cash outflows</t>
  </si>
  <si>
    <t>Liquidity Coverage Ratio (%)</t>
  </si>
  <si>
    <t>Amounts in NOK</t>
  </si>
  <si>
    <t>Template A - Encumbered and unencumbered assets</t>
  </si>
  <si>
    <t>Carrying amount of encumbered assets</t>
  </si>
  <si>
    <t>Fair value of encumbered assets</t>
  </si>
  <si>
    <t>Carrying amount of unencumbered assets</t>
  </si>
  <si>
    <t>Fair value of unencumbered assets</t>
  </si>
  <si>
    <t>of which notionally elligible EHQLA and HQLA</t>
  </si>
  <si>
    <t>of which EHQLA and HQLA</t>
  </si>
  <si>
    <t>010</t>
  </si>
  <si>
    <t>030</t>
  </si>
  <si>
    <t>040</t>
  </si>
  <si>
    <t>050</t>
  </si>
  <si>
    <t>060</t>
  </si>
  <si>
    <t>080</t>
  </si>
  <si>
    <t>090</t>
  </si>
  <si>
    <t>100</t>
  </si>
  <si>
    <t>Assets of the reporting institution</t>
  </si>
  <si>
    <t>Equity instruments</t>
  </si>
  <si>
    <t>Debt securities</t>
  </si>
  <si>
    <t>of which: covered bonds</t>
  </si>
  <si>
    <t>of which: asset-backed securities</t>
  </si>
  <si>
    <t>070</t>
  </si>
  <si>
    <t>of which: issued by general governments</t>
  </si>
  <si>
    <t>of which: issued by financial corporations</t>
  </si>
  <si>
    <t>of which: issued by non-financial corporations</t>
  </si>
  <si>
    <t>120</t>
  </si>
  <si>
    <t>Other assets</t>
  </si>
  <si>
    <t>Fair value of encumbered collateral received or own debt securities issued</t>
  </si>
  <si>
    <t>Unencumbered</t>
  </si>
  <si>
    <t>Fair value of collateral received or own debt securities issued available for encumbrance</t>
  </si>
  <si>
    <t>Collateral received by the reporting institution</t>
  </si>
  <si>
    <t>Loans on demand</t>
  </si>
  <si>
    <t>Loans and advances other than loans on demand</t>
  </si>
  <si>
    <t>Other collateral received</t>
  </si>
  <si>
    <t>of which: …</t>
  </si>
  <si>
    <t>Own debt securities issued other than own covered bonds or asset-backed securities</t>
  </si>
  <si>
    <t xml:space="preserve"> Own covered bonds and asset-backed securities issued and not yet pledged</t>
  </si>
  <si>
    <t xml:space="preserve">TOTAL ASSETS, COLLATERAL RECEIVED AND OWN DEBT SECURITIES ISSUED </t>
  </si>
  <si>
    <t>Matching liabilities, contingent liabilities or securities lent</t>
  </si>
  <si>
    <t>Assets, collateral received and own debt securities issued other than covered bonds and ABSs encumbered</t>
  </si>
  <si>
    <t>011</t>
  </si>
  <si>
    <t>Derivatives</t>
  </si>
  <si>
    <t>Repurchase agreements</t>
  </si>
  <si>
    <t>Collateralised deposits other than repurchase agreements</t>
  </si>
  <si>
    <t xml:space="preserve">Debt securities issued: covered bonds </t>
  </si>
  <si>
    <t>Template D - Accompanying narrative information</t>
  </si>
  <si>
    <t xml:space="preserve"> </t>
  </si>
  <si>
    <t xml:space="preserve">     </t>
  </si>
  <si>
    <t xml:space="preserve">      </t>
  </si>
  <si>
    <t>3.0</t>
  </si>
  <si>
    <t>Finansforetaksloven</t>
  </si>
  <si>
    <t>Gjeldende lovgivning for instrumentet</t>
  </si>
  <si>
    <t>of which: Loans</t>
  </si>
  <si>
    <t>5.0</t>
  </si>
  <si>
    <t>Offentliggjøring av opplysninger om motsyklisk kapitalbufferkrav</t>
  </si>
  <si>
    <t>Rad</t>
  </si>
  <si>
    <t>Verdipapiriseringsengasjementer</t>
  </si>
  <si>
    <t>Kapitalkrav</t>
  </si>
  <si>
    <t>Vekter for kapitalkrav</t>
  </si>
  <si>
    <t>Motsyklisk kapitalbuffersats</t>
  </si>
  <si>
    <t>Engasjementsbeløp for SA</t>
  </si>
  <si>
    <t>Engasjementsbeløp for IRB</t>
  </si>
  <si>
    <t>Summen av lange og korte posisjoner i handelsporteføljen</t>
  </si>
  <si>
    <t>Verdien av engasjementer i handelsporteføljen for interne modeller</t>
  </si>
  <si>
    <t>Herav: Generelle kredittengasjementer</t>
  </si>
  <si>
    <t>Herav: Engasjementer i handelsporteføljen</t>
  </si>
  <si>
    <t>Herav: Verdipapiriseringsengasjementer</t>
  </si>
  <si>
    <t>Totalt</t>
  </si>
  <si>
    <t>020</t>
  </si>
  <si>
    <t>110</t>
  </si>
  <si>
    <t>Inndeling etter land</t>
  </si>
  <si>
    <t>Norge</t>
  </si>
  <si>
    <t>Danmark</t>
  </si>
  <si>
    <t>Samlet beregningsgrunnlag</t>
  </si>
  <si>
    <t>Foretaksspesifikk motsyklisk kapitalbuffersats</t>
  </si>
  <si>
    <t>Krav til foretaksspesifikk motsyklisk kapitalbuffer</t>
  </si>
  <si>
    <t>Kolonne</t>
  </si>
  <si>
    <t>1,928%</t>
  </si>
  <si>
    <t>Tabell 2</t>
  </si>
  <si>
    <t>Størrelsen på foretaksspesifikk motsyklisk kapitalbuffer</t>
  </si>
  <si>
    <t>Tabell 1</t>
  </si>
  <si>
    <t>Geografisk fordeling av relevante kredittengasjementer</t>
  </si>
  <si>
    <t>Generelle kredittengasjementer</t>
  </si>
  <si>
    <t>Engasjementer i handelsporteføljen</t>
  </si>
  <si>
    <t>LCR - Gjennomsnitt siste 12 måneder</t>
  </si>
  <si>
    <t>Innholdsfortegnelse</t>
  </si>
  <si>
    <r>
      <t>Exposures to regional governments, MDB, international organisations and PSE </t>
    </r>
    <r>
      <rPr>
        <u/>
        <sz val="8"/>
        <color theme="3"/>
        <rFont val="Roboto"/>
      </rPr>
      <t>not </t>
    </r>
    <r>
      <rPr>
        <sz val="8"/>
        <color theme="3"/>
        <rFont val="Roboto"/>
      </rPr>
      <t>treated as sovereigns</t>
    </r>
  </si>
  <si>
    <t>Table LRSpl</t>
  </si>
  <si>
    <t>Cash Outflows</t>
  </si>
  <si>
    <t>-</t>
  </si>
  <si>
    <t xml:space="preserve">
Beløp på datoen for offentlig-gjøring</t>
  </si>
  <si>
    <t>4a</t>
  </si>
  <si>
    <t>Verdijusteringer som følge av kravene om forsvarlig verdsettelse</t>
  </si>
  <si>
    <t>Poster som alternativt kan få 1250 % risikovekt (negativt beløp)</t>
  </si>
  <si>
    <t>Tilleggskapital: Instrumenter og avsetninger</t>
  </si>
  <si>
    <t>Template B - Collateral received</t>
  </si>
  <si>
    <t>Template C - Sources of encumbrance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</si>
</sst>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 #,##0_ ;_ * \-#,##0_ ;_ * &quot;-&quot;??_ ;_ @_ "/>
    <numFmt numFmtId="165" formatCode="0.0\ %"/>
    <numFmt numFmtId="166" formatCode="###0;###0"/>
    <numFmt numFmtId="167" formatCode="_-* #,##0_-;\-* #,##0_-;_-* &quot;-&quot;??_-;_-@_-"/>
    <numFmt numFmtId="168" formatCode="_ * #,##0.00_ ;_ * \-#,##0.00_ ;_ * &quot;-&quot;??_ ;_ @_ "/>
  </numFmts>
  <fonts count="32">
    <font>
      <sz val="10"/>
      <color theme="1"/>
      <name val="Arial"/>
      <family val="2"/>
    </font>
    <font>
      <sz val="10"/>
      <color theme="1"/>
      <name val="Arial"/>
      <family val="2"/>
    </font>
    <font>
      <sz val="10"/>
      <name val="Arial"/>
      <family val="2"/>
    </font>
    <font>
      <b/>
      <sz val="8"/>
      <name val="Roboto"/>
    </font>
    <font>
      <sz val="8"/>
      <name val="Roboto"/>
    </font>
    <font>
      <b/>
      <sz val="8"/>
      <color theme="1"/>
      <name val="Roboto"/>
    </font>
    <font>
      <sz val="8"/>
      <color theme="1"/>
      <name val="Roboto"/>
    </font>
    <font>
      <sz val="12"/>
      <color theme="3"/>
      <name val="Eika Medium"/>
      <family val="3"/>
    </font>
    <font>
      <sz val="10"/>
      <color theme="1"/>
      <name val="Roboto"/>
    </font>
    <font>
      <b/>
      <sz val="10"/>
      <color theme="1"/>
      <name val="Roboto"/>
    </font>
    <font>
      <sz val="8"/>
      <color rgb="FF444444"/>
      <name val="Roboto"/>
    </font>
    <font>
      <b/>
      <sz val="10"/>
      <color theme="3"/>
      <name val="Roboto"/>
    </font>
    <font>
      <b/>
      <sz val="12"/>
      <name val="Arial"/>
      <family val="2"/>
    </font>
    <font>
      <b/>
      <sz val="10"/>
      <name val="Arial"/>
      <family val="2"/>
    </font>
    <font>
      <b/>
      <sz val="20"/>
      <name val="Arial"/>
      <family val="2"/>
    </font>
    <font>
      <strike/>
      <sz val="8"/>
      <name val="Roboto"/>
    </font>
    <font>
      <i/>
      <sz val="8"/>
      <name val="Roboto"/>
    </font>
    <font>
      <sz val="8"/>
      <color rgb="FF00B0F0"/>
      <name val="Roboto"/>
    </font>
    <font>
      <sz val="11"/>
      <color theme="1"/>
      <name val="Lucida Sans Unicode"/>
      <family val="2"/>
      <scheme val="minor"/>
    </font>
    <font>
      <u/>
      <sz val="10"/>
      <color theme="10"/>
      <name val="Arial"/>
      <family val="2"/>
    </font>
    <font>
      <sz val="24"/>
      <color theme="2"/>
      <name val="Eika Medium"/>
      <family val="3"/>
    </font>
    <font>
      <sz val="11"/>
      <color theme="3"/>
      <name val="Eika Medium"/>
      <family val="3"/>
    </font>
    <font>
      <u/>
      <sz val="11"/>
      <color theme="3"/>
      <name val="Eika Medium"/>
      <family val="3"/>
    </font>
    <font>
      <i/>
      <sz val="10"/>
      <color theme="3"/>
      <name val="Roboto"/>
    </font>
    <font>
      <i/>
      <u/>
      <sz val="10"/>
      <color theme="3"/>
      <name val="Roboto"/>
    </font>
    <font>
      <b/>
      <sz val="8"/>
      <color theme="3"/>
      <name val="Roboto"/>
    </font>
    <font>
      <sz val="8"/>
      <color theme="3"/>
      <name val="Roboto"/>
    </font>
    <font>
      <b/>
      <i/>
      <sz val="8"/>
      <color theme="3"/>
      <name val="Roboto"/>
    </font>
    <font>
      <u/>
      <sz val="8"/>
      <color theme="3"/>
      <name val="Roboto"/>
    </font>
    <font>
      <strike/>
      <sz val="8"/>
      <color theme="3"/>
      <name val="Roboto"/>
    </font>
    <font>
      <sz val="10"/>
      <color theme="3"/>
      <name val="Arial"/>
      <family val="2"/>
    </font>
    <font>
      <b/>
      <sz val="10"/>
      <color theme="3"/>
      <name val="Arial"/>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indexed="42"/>
        <bgColor indexed="64"/>
      </patternFill>
    </fill>
    <fill>
      <patternFill patternType="gray125">
        <fgColor theme="0" tint="-0.24994659260841701"/>
        <bgColor indexed="65"/>
      </patternFill>
    </fill>
    <fill>
      <patternFill patternType="gray125">
        <fgColor theme="0" tint="-0.24994659260841701"/>
        <bgColor theme="0"/>
      </patternFill>
    </fill>
    <fill>
      <patternFill patternType="gray125">
        <fgColor theme="0" tint="-0.24994659260841701"/>
        <bgColor theme="0" tint="-4.9989318521683403E-2"/>
      </patternFill>
    </fill>
  </fills>
  <borders count="17">
    <border>
      <left/>
      <right/>
      <top/>
      <bottom/>
      <diagonal/>
    </border>
    <border>
      <left/>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right/>
      <top/>
      <bottom style="thin">
        <color theme="0" tint="-0.249977111117893"/>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2" fillId="0" borderId="0">
      <alignment vertical="center"/>
    </xf>
    <xf numFmtId="0" fontId="2" fillId="0" borderId="0">
      <alignment vertical="center"/>
    </xf>
    <xf numFmtId="0" fontId="13" fillId="4" borderId="3" applyFont="0" applyBorder="0">
      <alignment horizontal="center" wrapText="1"/>
    </xf>
    <xf numFmtId="3" fontId="2" fillId="5" borderId="4" applyFont="0">
      <alignment horizontal="right" vertical="center"/>
      <protection locked="0"/>
    </xf>
    <xf numFmtId="0" fontId="14" fillId="4" borderId="6" applyNumberFormat="0" applyFill="0" applyBorder="0" applyAlignment="0" applyProtection="0">
      <alignment horizontal="left"/>
    </xf>
    <xf numFmtId="9" fontId="18" fillId="0" borderId="0" applyFont="0" applyFill="0" applyBorder="0" applyAlignment="0" applyProtection="0"/>
    <xf numFmtId="168" fontId="18" fillId="0" borderId="0" applyFont="0" applyFill="0" applyBorder="0" applyAlignment="0" applyProtection="0"/>
    <xf numFmtId="0" fontId="19" fillId="0" borderId="0" applyNumberFormat="0" applyFill="0" applyBorder="0" applyAlignment="0" applyProtection="0"/>
  </cellStyleXfs>
  <cellXfs count="275">
    <xf numFmtId="0" fontId="0" fillId="0" borderId="0" xfId="0"/>
    <xf numFmtId="0" fontId="0" fillId="0" borderId="0" xfId="0" applyFont="1"/>
    <xf numFmtId="0" fontId="5" fillId="0" borderId="0" xfId="0" applyFont="1" applyFill="1" applyBorder="1"/>
    <xf numFmtId="0" fontId="6" fillId="0" borderId="0" xfId="0" applyFont="1" applyFill="1" applyBorder="1"/>
    <xf numFmtId="0" fontId="6" fillId="0" borderId="0" xfId="0" applyFont="1" applyFill="1" applyBorder="1" applyAlignment="1">
      <alignment horizontal="right"/>
    </xf>
    <xf numFmtId="0" fontId="6" fillId="0" borderId="0" xfId="0" applyFont="1" applyFill="1" applyBorder="1" applyAlignment="1">
      <alignment wrapText="1"/>
    </xf>
    <xf numFmtId="0" fontId="6" fillId="0" borderId="0" xfId="0" applyFont="1" applyFill="1" applyBorder="1" applyAlignment="1">
      <alignment horizontal="center"/>
    </xf>
    <xf numFmtId="49" fontId="7" fillId="0" borderId="0" xfId="0" applyNumberFormat="1" applyFont="1"/>
    <xf numFmtId="0" fontId="7" fillId="0" borderId="0" xfId="0" applyFont="1"/>
    <xf numFmtId="0" fontId="8" fillId="0" borderId="0" xfId="0" applyFont="1"/>
    <xf numFmtId="0" fontId="6" fillId="0" borderId="0" xfId="0" applyFont="1"/>
    <xf numFmtId="43" fontId="6" fillId="0" borderId="0" xfId="1" applyFont="1" applyFill="1" applyBorder="1" applyAlignment="1">
      <alignment wrapText="1"/>
    </xf>
    <xf numFmtId="0" fontId="6" fillId="0" borderId="0" xfId="0" applyFont="1" applyFill="1" applyBorder="1" applyAlignment="1">
      <alignment horizontal="left" wrapText="1"/>
    </xf>
    <xf numFmtId="0" fontId="5" fillId="0" borderId="0" xfId="0" applyFont="1" applyFill="1" applyBorder="1" applyAlignment="1">
      <alignment horizontal="left" wrapText="1"/>
    </xf>
    <xf numFmtId="43" fontId="5" fillId="0" borderId="0" xfId="1" applyFont="1" applyFill="1" applyBorder="1" applyAlignment="1">
      <alignment wrapText="1"/>
    </xf>
    <xf numFmtId="0" fontId="6" fillId="0" borderId="0" xfId="0" applyFont="1" applyFill="1" applyBorder="1" applyAlignment="1">
      <alignment horizontal="left"/>
    </xf>
    <xf numFmtId="43" fontId="6" fillId="0" borderId="0" xfId="1" applyFont="1" applyFill="1" applyBorder="1"/>
    <xf numFmtId="0" fontId="6" fillId="0" borderId="0" xfId="0" applyFont="1" applyFill="1" applyBorder="1" applyAlignment="1">
      <alignment horizontal="center" wrapText="1"/>
    </xf>
    <xf numFmtId="0" fontId="5" fillId="0" borderId="0" xfId="0" applyFont="1" applyFill="1" applyBorder="1" applyAlignment="1">
      <alignment horizontal="center" wrapText="1"/>
    </xf>
    <xf numFmtId="0" fontId="9" fillId="0" borderId="0" xfId="0" applyFont="1" applyBorder="1"/>
    <xf numFmtId="0" fontId="6" fillId="0" borderId="0" xfId="0" applyFont="1" applyBorder="1"/>
    <xf numFmtId="0" fontId="9" fillId="0" borderId="0" xfId="0" applyFont="1"/>
    <xf numFmtId="0" fontId="10" fillId="0" borderId="0" xfId="0" applyFont="1" applyBorder="1" applyAlignment="1">
      <alignment horizontal="center" vertical="center" wrapText="1"/>
    </xf>
    <xf numFmtId="49" fontId="11" fillId="0" borderId="0" xfId="0" applyNumberFormat="1" applyFont="1"/>
    <xf numFmtId="49" fontId="9" fillId="0" borderId="0" xfId="0" applyNumberFormat="1" applyFont="1"/>
    <xf numFmtId="164" fontId="6" fillId="0" borderId="0" xfId="0" applyNumberFormat="1" applyFont="1" applyFill="1" applyBorder="1" applyAlignment="1">
      <alignment horizontal="left" vertical="top" wrapText="1"/>
    </xf>
    <xf numFmtId="0" fontId="8" fillId="0" borderId="0" xfId="0" applyFont="1" applyFill="1"/>
    <xf numFmtId="0" fontId="4" fillId="0" borderId="0" xfId="5" applyFont="1" applyFill="1" applyBorder="1" applyAlignment="1">
      <alignment horizontal="left" vertical="center" wrapText="1" indent="3"/>
    </xf>
    <xf numFmtId="3" fontId="4" fillId="0" borderId="0" xfId="7" applyFont="1" applyFill="1" applyBorder="1" applyAlignment="1">
      <alignment horizontal="center" vertical="center"/>
      <protection locked="0"/>
    </xf>
    <xf numFmtId="0" fontId="3" fillId="0" borderId="0" xfId="5" applyFont="1" applyFill="1" applyBorder="1" applyAlignment="1" applyProtection="1">
      <alignment horizontal="center" vertical="center" wrapText="1"/>
    </xf>
    <xf numFmtId="0" fontId="4" fillId="0" borderId="0" xfId="4" applyFont="1" applyFill="1" applyBorder="1">
      <alignment vertical="center"/>
    </xf>
    <xf numFmtId="0" fontId="4" fillId="0" borderId="0" xfId="4" applyFont="1" applyFill="1">
      <alignment vertical="center"/>
    </xf>
    <xf numFmtId="0" fontId="4" fillId="0" borderId="0" xfId="5" quotePrefix="1" applyFont="1" applyFill="1" applyBorder="1" applyAlignment="1">
      <alignment horizontal="center" vertical="center"/>
    </xf>
    <xf numFmtId="0" fontId="3" fillId="0" borderId="0" xfId="6" applyFont="1" applyFill="1" applyBorder="1" applyAlignment="1">
      <alignment horizontal="center" vertical="center" wrapText="1"/>
    </xf>
    <xf numFmtId="0" fontId="4" fillId="0" borderId="0" xfId="4" applyFont="1" applyFill="1" applyBorder="1" applyAlignment="1">
      <alignment vertical="top" wrapText="1"/>
    </xf>
    <xf numFmtId="0" fontId="17" fillId="0" borderId="0" xfId="0" applyFont="1" applyFill="1" applyBorder="1" applyAlignment="1">
      <alignment vertical="top"/>
    </xf>
    <xf numFmtId="0" fontId="6" fillId="0" borderId="0" xfId="0" applyFont="1" applyFill="1" applyBorder="1" applyAlignment="1">
      <alignment vertical="top"/>
    </xf>
    <xf numFmtId="0" fontId="4" fillId="0" borderId="0" xfId="0" applyFont="1" applyFill="1" applyBorder="1" applyAlignment="1">
      <alignment vertical="top" wrapText="1"/>
    </xf>
    <xf numFmtId="0" fontId="4" fillId="0" borderId="0" xfId="0" applyFont="1" applyFill="1" applyBorder="1" applyAlignment="1">
      <alignment vertical="top"/>
    </xf>
    <xf numFmtId="0" fontId="4" fillId="0" borderId="0" xfId="5" quotePrefix="1" applyFont="1" applyFill="1" applyBorder="1" applyAlignment="1">
      <alignment horizontal="right" vertical="center"/>
    </xf>
    <xf numFmtId="0" fontId="16" fillId="0" borderId="0" xfId="5" applyFont="1" applyFill="1" applyBorder="1" applyAlignment="1">
      <alignment horizontal="left" vertical="center" wrapText="1" indent="1"/>
    </xf>
    <xf numFmtId="0" fontId="3" fillId="0" borderId="0" xfId="8" applyFont="1" applyFill="1" applyBorder="1" applyAlignment="1">
      <alignment vertical="center"/>
    </xf>
    <xf numFmtId="3" fontId="15" fillId="0" borderId="0" xfId="7" applyFont="1" applyFill="1" applyBorder="1" applyAlignment="1">
      <alignment horizontal="center" vertical="center"/>
      <protection locked="0"/>
    </xf>
    <xf numFmtId="0" fontId="3" fillId="0" borderId="0" xfId="3" applyFont="1" applyFill="1" applyBorder="1" applyAlignment="1">
      <alignment horizontal="left" vertical="center"/>
    </xf>
    <xf numFmtId="0" fontId="3" fillId="0" borderId="0" xfId="3" applyFont="1" applyFill="1" applyBorder="1" applyAlignment="1">
      <alignment vertical="center"/>
    </xf>
    <xf numFmtId="0" fontId="4" fillId="0" borderId="0" xfId="0" applyFont="1" applyFill="1" applyBorder="1" applyAlignment="1">
      <alignment horizontal="center" vertical="center" wrapText="1"/>
    </xf>
    <xf numFmtId="0" fontId="4" fillId="0" borderId="12" xfId="4" applyFont="1" applyFill="1" applyBorder="1" applyAlignment="1">
      <alignment vertical="top" wrapText="1"/>
    </xf>
    <xf numFmtId="0" fontId="4" fillId="0" borderId="13" xfId="4" applyFont="1" applyFill="1" applyBorder="1" applyAlignment="1">
      <alignment vertical="top" wrapText="1"/>
    </xf>
    <xf numFmtId="0" fontId="4" fillId="0" borderId="10" xfId="4" applyFont="1" applyFill="1" applyBorder="1" applyAlignment="1">
      <alignment vertical="top" wrapText="1"/>
    </xf>
    <xf numFmtId="0" fontId="4" fillId="0" borderId="14" xfId="4" applyFont="1" applyFill="1" applyBorder="1" applyAlignment="1">
      <alignment vertical="top" wrapText="1"/>
    </xf>
    <xf numFmtId="0" fontId="4" fillId="0" borderId="15" xfId="4" applyFont="1" applyFill="1" applyBorder="1" applyAlignment="1">
      <alignment vertical="top" wrapText="1"/>
    </xf>
    <xf numFmtId="0" fontId="17" fillId="0" borderId="14" xfId="4" applyFont="1" applyFill="1" applyBorder="1" applyAlignment="1">
      <alignment vertical="top"/>
    </xf>
    <xf numFmtId="0" fontId="17" fillId="0" borderId="15" xfId="0" applyFont="1" applyFill="1" applyBorder="1" applyAlignment="1">
      <alignment vertical="top"/>
    </xf>
    <xf numFmtId="0" fontId="6" fillId="0" borderId="15" xfId="0" applyFont="1" applyFill="1" applyBorder="1" applyAlignment="1">
      <alignment vertical="top"/>
    </xf>
    <xf numFmtId="0" fontId="4" fillId="0" borderId="14" xfId="4" applyFont="1" applyFill="1" applyBorder="1" applyAlignment="1">
      <alignment vertical="top"/>
    </xf>
    <xf numFmtId="0" fontId="6" fillId="0" borderId="15" xfId="0" applyFont="1" applyFill="1" applyBorder="1" applyAlignment="1">
      <alignment vertical="top" wrapText="1"/>
    </xf>
    <xf numFmtId="0" fontId="4" fillId="0" borderId="15" xfId="4" applyFont="1" applyFill="1" applyBorder="1" applyAlignment="1">
      <alignment vertical="top"/>
    </xf>
    <xf numFmtId="0" fontId="4" fillId="0" borderId="9" xfId="4" applyFont="1" applyFill="1" applyBorder="1" applyAlignment="1">
      <alignment vertical="top" wrapText="1"/>
    </xf>
    <xf numFmtId="0" fontId="4" fillId="0" borderId="1" xfId="0" applyFont="1" applyFill="1" applyBorder="1" applyAlignment="1">
      <alignment vertical="top"/>
    </xf>
    <xf numFmtId="0" fontId="6" fillId="0" borderId="7" xfId="0" applyFont="1" applyFill="1" applyBorder="1" applyAlignment="1">
      <alignment vertical="top"/>
    </xf>
    <xf numFmtId="167" fontId="0" fillId="0" borderId="0" xfId="0" applyNumberFormat="1"/>
    <xf numFmtId="10" fontId="6" fillId="0" borderId="0" xfId="0" applyNumberFormat="1" applyFont="1" applyFill="1" applyBorder="1" applyAlignment="1">
      <alignment horizontal="center" vertical="top" wrapText="1"/>
    </xf>
    <xf numFmtId="164" fontId="6" fillId="0" borderId="0" xfId="10" applyNumberFormat="1" applyFont="1" applyFill="1" applyBorder="1" applyAlignment="1">
      <alignment horizontal="left" vertical="top" wrapText="1"/>
    </xf>
    <xf numFmtId="0" fontId="0" fillId="0" borderId="0" xfId="0" applyBorder="1"/>
    <xf numFmtId="0" fontId="5" fillId="0" borderId="0" xfId="0" applyFont="1" applyBorder="1" applyAlignment="1"/>
    <xf numFmtId="49" fontId="5" fillId="0" borderId="0" xfId="0" applyNumberFormat="1" applyFont="1" applyBorder="1" applyAlignment="1"/>
    <xf numFmtId="49" fontId="6" fillId="0" borderId="0" xfId="0" applyNumberFormat="1" applyFont="1" applyBorder="1" applyAlignment="1"/>
    <xf numFmtId="49" fontId="6" fillId="0" borderId="0" xfId="0" applyNumberFormat="1" applyFont="1" applyBorder="1"/>
    <xf numFmtId="0" fontId="0" fillId="0" borderId="0" xfId="0" applyAlignment="1"/>
    <xf numFmtId="0" fontId="6" fillId="0" borderId="0" xfId="0" applyFont="1" applyAlignment="1"/>
    <xf numFmtId="0" fontId="6" fillId="0" borderId="0" xfId="0" applyFont="1" applyFill="1" applyBorder="1" applyAlignment="1">
      <alignment horizontal="center" vertical="center"/>
    </xf>
    <xf numFmtId="0" fontId="5" fillId="0" borderId="0" xfId="0" applyFont="1" applyFill="1" applyBorder="1" applyAlignment="1">
      <alignment horizontal="left"/>
    </xf>
    <xf numFmtId="43" fontId="5" fillId="0" borderId="0" xfId="1" applyFont="1" applyFill="1" applyBorder="1"/>
    <xf numFmtId="49" fontId="0" fillId="0" borderId="0" xfId="0" applyNumberFormat="1"/>
    <xf numFmtId="49" fontId="8" fillId="0" borderId="0" xfId="0" applyNumberFormat="1" applyFont="1"/>
    <xf numFmtId="49" fontId="8" fillId="0" borderId="0" xfId="0" applyNumberFormat="1" applyFont="1" applyAlignment="1">
      <alignment horizontal="left" indent="1"/>
    </xf>
    <xf numFmtId="0" fontId="8" fillId="0" borderId="0" xfId="0" applyFont="1" applyAlignment="1">
      <alignment horizontal="left" indent="1"/>
    </xf>
    <xf numFmtId="49" fontId="21" fillId="0" borderId="16" xfId="0" applyNumberFormat="1" applyFont="1" applyBorder="1"/>
    <xf numFmtId="0" fontId="21" fillId="0" borderId="16" xfId="0" applyFont="1" applyBorder="1"/>
    <xf numFmtId="0" fontId="22" fillId="0" borderId="16" xfId="11" applyFont="1" applyBorder="1"/>
    <xf numFmtId="0" fontId="23" fillId="0" borderId="0" xfId="0" applyFont="1"/>
    <xf numFmtId="0" fontId="23" fillId="0" borderId="0" xfId="0" applyFont="1" applyAlignment="1">
      <alignment horizontal="left" indent="1"/>
    </xf>
    <xf numFmtId="49" fontId="23" fillId="0" borderId="0" xfId="0" applyNumberFormat="1" applyFont="1" applyAlignment="1">
      <alignment horizontal="left" indent="1"/>
    </xf>
    <xf numFmtId="0" fontId="24" fillId="0" borderId="0" xfId="11" applyFont="1" applyAlignment="1">
      <alignment horizontal="left" indent="1"/>
    </xf>
    <xf numFmtId="0" fontId="20" fillId="0" borderId="0" xfId="0" applyFont="1" applyAlignment="1">
      <alignment horizontal="center"/>
    </xf>
    <xf numFmtId="0" fontId="10" fillId="0" borderId="0" xfId="0" applyFont="1" applyBorder="1" applyAlignment="1">
      <alignment horizontal="center" vertical="center" wrapText="1"/>
    </xf>
    <xf numFmtId="0" fontId="3" fillId="0" borderId="0" xfId="5" applyFont="1" applyFill="1" applyBorder="1" applyAlignment="1" applyProtection="1">
      <alignment horizontal="center" vertical="center" wrapText="1"/>
    </xf>
    <xf numFmtId="0" fontId="25" fillId="0" borderId="1" xfId="0" applyFont="1" applyFill="1" applyBorder="1"/>
    <xf numFmtId="0" fontId="26" fillId="0" borderId="1" xfId="0" applyFont="1" applyFill="1" applyBorder="1"/>
    <xf numFmtId="0" fontId="26" fillId="0" borderId="0" xfId="0" applyFont="1" applyFill="1" applyBorder="1" applyAlignment="1">
      <alignment horizontal="center"/>
    </xf>
    <xf numFmtId="0" fontId="26" fillId="0" borderId="0" xfId="0" applyFont="1" applyFill="1" applyBorder="1" applyAlignment="1">
      <alignment wrapText="1"/>
    </xf>
    <xf numFmtId="0" fontId="26" fillId="0" borderId="0" xfId="0" applyFont="1" applyFill="1" applyBorder="1" applyAlignment="1">
      <alignment horizontal="right"/>
    </xf>
    <xf numFmtId="0" fontId="26" fillId="0" borderId="1" xfId="0" applyFont="1" applyFill="1" applyBorder="1" applyAlignment="1">
      <alignment horizontal="center"/>
    </xf>
    <xf numFmtId="0" fontId="26" fillId="0" borderId="1" xfId="0" applyFont="1" applyFill="1" applyBorder="1" applyAlignment="1">
      <alignment wrapText="1"/>
    </xf>
    <xf numFmtId="0" fontId="26" fillId="0" borderId="1" xfId="0" applyFont="1" applyFill="1" applyBorder="1" applyAlignment="1">
      <alignment horizontal="right"/>
    </xf>
    <xf numFmtId="0" fontId="27" fillId="0" borderId="0" xfId="0" applyFont="1" applyFill="1" applyBorder="1" applyAlignment="1">
      <alignment wrapText="1"/>
    </xf>
    <xf numFmtId="0" fontId="26" fillId="0" borderId="0" xfId="0" applyFont="1" applyFill="1" applyBorder="1" applyAlignment="1">
      <alignment horizontal="right" wrapText="1"/>
    </xf>
    <xf numFmtId="164" fontId="26" fillId="0" borderId="0" xfId="1" applyNumberFormat="1" applyFont="1" applyFill="1" applyBorder="1" applyAlignment="1">
      <alignment horizontal="right"/>
    </xf>
    <xf numFmtId="9" fontId="26" fillId="0" borderId="0" xfId="0" applyNumberFormat="1" applyFont="1" applyFill="1" applyBorder="1" applyAlignment="1">
      <alignment horizontal="right"/>
    </xf>
    <xf numFmtId="14" fontId="26" fillId="0" borderId="0" xfId="0" applyNumberFormat="1" applyFont="1" applyFill="1" applyBorder="1" applyAlignment="1">
      <alignment horizontal="right"/>
    </xf>
    <xf numFmtId="0" fontId="27" fillId="0" borderId="1" xfId="0" applyFont="1" applyFill="1" applyBorder="1" applyAlignment="1">
      <alignment wrapText="1"/>
    </xf>
    <xf numFmtId="0" fontId="26" fillId="0" borderId="0" xfId="0" applyFont="1" applyFill="1" applyBorder="1"/>
    <xf numFmtId="0" fontId="25" fillId="0" borderId="0" xfId="0" applyFont="1" applyFill="1" applyBorder="1"/>
    <xf numFmtId="0" fontId="26" fillId="0" borderId="0" xfId="0" applyFont="1" applyFill="1" applyBorder="1" applyAlignment="1">
      <alignment vertical="top" wrapText="1"/>
    </xf>
    <xf numFmtId="164" fontId="26" fillId="0" borderId="0" xfId="1" applyNumberFormat="1" applyFont="1" applyFill="1" applyBorder="1" applyAlignment="1">
      <alignment wrapText="1"/>
    </xf>
    <xf numFmtId="0" fontId="25" fillId="0" borderId="1" xfId="0" applyFont="1" applyFill="1" applyBorder="1" applyAlignment="1">
      <alignment wrapText="1"/>
    </xf>
    <xf numFmtId="164" fontId="25" fillId="0" borderId="1" xfId="1" applyNumberFormat="1" applyFont="1" applyFill="1" applyBorder="1" applyAlignment="1">
      <alignment wrapText="1"/>
    </xf>
    <xf numFmtId="0" fontId="26" fillId="0" borderId="0" xfId="0" applyFont="1" applyFill="1" applyBorder="1" applyAlignment="1">
      <alignment horizontal="left" wrapText="1"/>
    </xf>
    <xf numFmtId="43" fontId="26" fillId="0" borderId="0" xfId="1" applyFont="1" applyFill="1" applyBorder="1" applyAlignment="1">
      <alignment wrapText="1"/>
    </xf>
    <xf numFmtId="0" fontId="25" fillId="0" borderId="0" xfId="0" applyFont="1" applyFill="1" applyBorder="1" applyAlignment="1">
      <alignment horizontal="left" wrapText="1"/>
    </xf>
    <xf numFmtId="43" fontId="25" fillId="0" borderId="0" xfId="1" applyFont="1" applyFill="1" applyBorder="1" applyAlignment="1">
      <alignment wrapText="1"/>
    </xf>
    <xf numFmtId="0" fontId="25" fillId="0" borderId="1" xfId="0" applyFont="1" applyFill="1" applyBorder="1" applyAlignment="1">
      <alignment horizontal="left" wrapText="1"/>
    </xf>
    <xf numFmtId="43" fontId="25" fillId="0" borderId="1" xfId="1" applyFont="1" applyFill="1" applyBorder="1" applyAlignment="1">
      <alignment wrapText="1"/>
    </xf>
    <xf numFmtId="0" fontId="25" fillId="0" borderId="0" xfId="0" applyFont="1" applyFill="1" applyBorder="1" applyAlignment="1">
      <alignment horizontal="left"/>
    </xf>
    <xf numFmtId="43" fontId="26" fillId="0" borderId="0" xfId="1" applyFont="1" applyFill="1" applyBorder="1"/>
    <xf numFmtId="0" fontId="25" fillId="0" borderId="1" xfId="0" applyFont="1" applyFill="1" applyBorder="1" applyAlignment="1">
      <alignment horizontal="left"/>
    </xf>
    <xf numFmtId="43" fontId="26" fillId="0" borderId="1" xfId="1" applyFont="1" applyFill="1" applyBorder="1"/>
    <xf numFmtId="0" fontId="5" fillId="0" borderId="0" xfId="0" applyFont="1" applyFill="1" applyBorder="1" applyAlignment="1">
      <alignment horizontal="center"/>
    </xf>
    <xf numFmtId="0" fontId="25" fillId="0" borderId="0" xfId="0" applyFont="1" applyFill="1" applyBorder="1" applyAlignment="1">
      <alignment horizontal="center"/>
    </xf>
    <xf numFmtId="43" fontId="25" fillId="0" borderId="0" xfId="1" applyFont="1" applyFill="1" applyBorder="1"/>
    <xf numFmtId="0" fontId="25" fillId="0" borderId="1" xfId="0" applyFont="1" applyFill="1" applyBorder="1" applyAlignment="1">
      <alignment horizontal="center"/>
    </xf>
    <xf numFmtId="43" fontId="25" fillId="0" borderId="1" xfId="1" applyFont="1" applyFill="1" applyBorder="1"/>
    <xf numFmtId="0" fontId="5" fillId="0" borderId="1" xfId="0" applyFont="1" applyFill="1" applyBorder="1" applyAlignment="1">
      <alignment horizontal="center"/>
    </xf>
    <xf numFmtId="43" fontId="5" fillId="0" borderId="1" xfId="1" applyFont="1" applyFill="1" applyBorder="1"/>
    <xf numFmtId="10" fontId="26" fillId="0" borderId="0" xfId="2" applyNumberFormat="1" applyFont="1" applyFill="1" applyBorder="1" applyAlignment="1">
      <alignment wrapText="1"/>
    </xf>
    <xf numFmtId="10" fontId="25" fillId="0" borderId="1" xfId="2" applyNumberFormat="1" applyFont="1" applyFill="1" applyBorder="1" applyAlignment="1">
      <alignment wrapText="1"/>
    </xf>
    <xf numFmtId="165" fontId="26" fillId="0" borderId="0" xfId="2" applyNumberFormat="1" applyFont="1" applyFill="1" applyBorder="1" applyAlignment="1">
      <alignment wrapText="1"/>
    </xf>
    <xf numFmtId="0" fontId="26" fillId="0" borderId="1" xfId="0" applyFont="1" applyFill="1" applyBorder="1" applyAlignment="1">
      <alignment horizontal="left" wrapText="1"/>
    </xf>
    <xf numFmtId="43" fontId="26" fillId="0" borderId="1" xfId="1" applyFont="1" applyFill="1" applyBorder="1" applyAlignment="1">
      <alignment wrapText="1"/>
    </xf>
    <xf numFmtId="0" fontId="26" fillId="0" borderId="0" xfId="0" applyFont="1" applyFill="1" applyBorder="1" applyAlignment="1">
      <alignment horizontal="center" vertical="center" wrapText="1"/>
    </xf>
    <xf numFmtId="167" fontId="26" fillId="0" borderId="0" xfId="1" applyNumberFormat="1" applyFont="1" applyFill="1" applyBorder="1" applyAlignment="1">
      <alignment wrapText="1"/>
    </xf>
    <xf numFmtId="0" fontId="26" fillId="0" borderId="0" xfId="0" applyFont="1" applyFill="1" applyBorder="1" applyAlignment="1">
      <alignment horizontal="center" vertical="center"/>
    </xf>
    <xf numFmtId="0" fontId="26" fillId="0" borderId="0" xfId="0" applyFont="1" applyFill="1" applyBorder="1" applyAlignment="1">
      <alignment horizontal="left"/>
    </xf>
    <xf numFmtId="0" fontId="25" fillId="0" borderId="0" xfId="0" applyFont="1" applyFill="1" applyBorder="1" applyAlignment="1">
      <alignment horizontal="center" vertical="center"/>
    </xf>
    <xf numFmtId="0" fontId="26" fillId="0" borderId="1" xfId="0" applyFont="1" applyFill="1" applyBorder="1" applyAlignment="1">
      <alignment horizontal="center" vertical="center" wrapText="1"/>
    </xf>
    <xf numFmtId="167" fontId="26" fillId="0" borderId="0" xfId="1" applyNumberFormat="1" applyFont="1" applyFill="1" applyBorder="1"/>
    <xf numFmtId="0" fontId="26" fillId="0" borderId="1" xfId="0" applyFont="1" applyFill="1" applyBorder="1" applyAlignment="1">
      <alignment horizontal="center" vertical="center"/>
    </xf>
    <xf numFmtId="167" fontId="26" fillId="0" borderId="1" xfId="1" applyNumberFormat="1" applyFont="1" applyFill="1" applyBorder="1"/>
    <xf numFmtId="167" fontId="26" fillId="0" borderId="1" xfId="0" applyNumberFormat="1" applyFont="1" applyFill="1" applyBorder="1"/>
    <xf numFmtId="0" fontId="25" fillId="0" borderId="0" xfId="0" applyFont="1" applyFill="1" applyBorder="1" applyAlignment="1">
      <alignment wrapText="1"/>
    </xf>
    <xf numFmtId="0" fontId="26" fillId="0" borderId="0" xfId="0" applyFont="1" applyFill="1" applyBorder="1" applyAlignment="1">
      <alignment vertical="center"/>
    </xf>
    <xf numFmtId="0" fontId="26" fillId="0" borderId="1" xfId="0" applyFont="1" applyFill="1" applyBorder="1" applyAlignment="1">
      <alignment vertical="center"/>
    </xf>
    <xf numFmtId="165" fontId="26" fillId="0" borderId="1" xfId="2" applyNumberFormat="1" applyFont="1" applyFill="1" applyBorder="1"/>
    <xf numFmtId="0" fontId="26" fillId="0" borderId="0" xfId="0" applyFont="1" applyFill="1" applyBorder="1" applyAlignment="1">
      <alignment horizontal="justify" vertical="center" wrapText="1"/>
    </xf>
    <xf numFmtId="0" fontId="26" fillId="0" borderId="0" xfId="0" applyFont="1" applyFill="1" applyBorder="1" applyAlignment="1">
      <alignment horizontal="left" vertical="center" wrapText="1"/>
    </xf>
    <xf numFmtId="167" fontId="26" fillId="0" borderId="0" xfId="1" applyNumberFormat="1" applyFont="1" applyFill="1" applyBorder="1" applyAlignment="1">
      <alignment horizontal="justify" vertical="center" wrapText="1"/>
    </xf>
    <xf numFmtId="0" fontId="26" fillId="0" borderId="1" xfId="0" applyFont="1" applyFill="1" applyBorder="1" applyAlignment="1">
      <alignment horizontal="left" vertical="center" wrapText="1"/>
    </xf>
    <xf numFmtId="167" fontId="26" fillId="0" borderId="1" xfId="1" applyNumberFormat="1" applyFont="1" applyFill="1" applyBorder="1" applyAlignment="1">
      <alignment horizontal="justify" vertical="center" wrapText="1"/>
    </xf>
    <xf numFmtId="0" fontId="26" fillId="0" borderId="1" xfId="0" applyFont="1" applyFill="1" applyBorder="1" applyAlignment="1">
      <alignment horizontal="justify" vertical="center" wrapText="1"/>
    </xf>
    <xf numFmtId="0" fontId="25" fillId="0" borderId="1" xfId="0" applyFont="1" applyFill="1" applyBorder="1" applyAlignment="1">
      <alignment horizontal="justify" vertical="center" wrapText="1"/>
    </xf>
    <xf numFmtId="0" fontId="25" fillId="0" borderId="0" xfId="3" applyFont="1" applyFill="1" applyBorder="1" applyAlignment="1">
      <alignment horizontal="left" vertical="center"/>
    </xf>
    <xf numFmtId="0" fontId="26" fillId="0" borderId="0" xfId="4" applyFont="1" applyFill="1" applyBorder="1">
      <alignment vertical="center"/>
    </xf>
    <xf numFmtId="0" fontId="26" fillId="0" borderId="0" xfId="5" applyFont="1" applyFill="1" applyBorder="1" applyAlignment="1" applyProtection="1">
      <alignment vertical="center"/>
    </xf>
    <xf numFmtId="0" fontId="25" fillId="0" borderId="0" xfId="3" applyFont="1" applyFill="1" applyBorder="1" applyAlignment="1">
      <alignment vertical="center"/>
    </xf>
    <xf numFmtId="0" fontId="26" fillId="0" borderId="12" xfId="5" applyFont="1" applyFill="1" applyBorder="1" applyAlignment="1" applyProtection="1">
      <alignment horizontal="center" vertical="center" wrapText="1"/>
    </xf>
    <xf numFmtId="0" fontId="26" fillId="0" borderId="10" xfId="5" applyFont="1" applyFill="1" applyBorder="1" applyAlignment="1" applyProtection="1">
      <alignment horizontal="center" vertical="center" wrapText="1"/>
    </xf>
    <xf numFmtId="0" fontId="26" fillId="0" borderId="2" xfId="5" applyFont="1" applyFill="1" applyBorder="1" applyAlignment="1" applyProtection="1">
      <alignment horizontal="center" vertical="center" wrapText="1"/>
    </xf>
    <xf numFmtId="0" fontId="26" fillId="0" borderId="8" xfId="5" applyFont="1" applyFill="1" applyBorder="1" applyAlignment="1" applyProtection="1">
      <alignment horizontal="center" vertical="center" wrapText="1"/>
    </xf>
    <xf numFmtId="0" fontId="26" fillId="0" borderId="0" xfId="5" applyFont="1" applyFill="1" applyBorder="1" applyAlignment="1">
      <alignment vertical="center"/>
    </xf>
    <xf numFmtId="0" fontId="26" fillId="0" borderId="14" xfId="5" applyFont="1" applyFill="1" applyBorder="1" applyAlignment="1" applyProtection="1">
      <alignment horizontal="center" vertical="center" wrapText="1"/>
    </xf>
    <xf numFmtId="0" fontId="26" fillId="0" borderId="15" xfId="5" applyFont="1" applyFill="1" applyBorder="1" applyAlignment="1" applyProtection="1">
      <alignment horizontal="center" vertical="center" wrapText="1"/>
    </xf>
    <xf numFmtId="0" fontId="26" fillId="0" borderId="11" xfId="5" applyFont="1" applyFill="1" applyBorder="1" applyAlignment="1" applyProtection="1">
      <alignment horizontal="center" vertical="center" wrapText="1"/>
    </xf>
    <xf numFmtId="0" fontId="26" fillId="0" borderId="5" xfId="5" applyFont="1" applyFill="1" applyBorder="1" applyAlignment="1" applyProtection="1">
      <alignment horizontal="center" vertical="center" wrapText="1"/>
    </xf>
    <xf numFmtId="0" fontId="26" fillId="0" borderId="2" xfId="6" applyFont="1" applyFill="1" applyBorder="1" applyAlignment="1">
      <alignment horizontal="center" vertical="center" wrapText="1"/>
    </xf>
    <xf numFmtId="0" fontId="26" fillId="0" borderId="5" xfId="6" applyFont="1" applyFill="1" applyBorder="1" applyAlignment="1">
      <alignment horizontal="center" vertical="center" wrapText="1"/>
    </xf>
    <xf numFmtId="0" fontId="26" fillId="0" borderId="8" xfId="6" applyFont="1" applyFill="1" applyBorder="1" applyAlignment="1">
      <alignment horizontal="center" vertical="center" wrapText="1"/>
    </xf>
    <xf numFmtId="0" fontId="26" fillId="4" borderId="1" xfId="4" applyFont="1" applyFill="1" applyBorder="1" applyAlignment="1">
      <alignment vertical="center"/>
    </xf>
    <xf numFmtId="0" fontId="26" fillId="0" borderId="7" xfId="5" applyFont="1" applyFill="1" applyBorder="1" applyAlignment="1" applyProtection="1">
      <alignment vertical="center"/>
    </xf>
    <xf numFmtId="0" fontId="26" fillId="0" borderId="2" xfId="5" quotePrefix="1" applyFont="1" applyFill="1" applyBorder="1" applyAlignment="1">
      <alignment horizontal="center" vertical="center"/>
    </xf>
    <xf numFmtId="0" fontId="26" fillId="0" borderId="5" xfId="5" quotePrefix="1" applyFont="1" applyFill="1" applyBorder="1" applyAlignment="1">
      <alignment horizontal="center" vertical="center"/>
    </xf>
    <xf numFmtId="0" fontId="26" fillId="3" borderId="5" xfId="5" quotePrefix="1" applyFont="1" applyFill="1" applyBorder="1" applyAlignment="1">
      <alignment horizontal="center" vertical="center"/>
    </xf>
    <xf numFmtId="0" fontId="26" fillId="3" borderId="5" xfId="5" applyFont="1" applyFill="1" applyBorder="1" applyAlignment="1">
      <alignment horizontal="left" vertical="center" wrapText="1" indent="1"/>
    </xf>
    <xf numFmtId="3" fontId="26" fillId="6" borderId="2" xfId="7" applyFont="1" applyFill="1" applyBorder="1" applyAlignment="1">
      <alignment horizontal="right" vertical="center"/>
      <protection locked="0"/>
    </xf>
    <xf numFmtId="3" fontId="26" fillId="3" borderId="2" xfId="7" applyFont="1" applyFill="1" applyBorder="1" applyAlignment="1">
      <alignment horizontal="right" vertical="center"/>
      <protection locked="0"/>
    </xf>
    <xf numFmtId="3" fontId="26" fillId="0" borderId="2" xfId="7" applyFont="1" applyFill="1" applyBorder="1" applyAlignment="1">
      <alignment horizontal="right" vertical="center"/>
      <protection locked="0"/>
    </xf>
    <xf numFmtId="0" fontId="26" fillId="0" borderId="2" xfId="5" applyFont="1" applyFill="1" applyBorder="1" applyAlignment="1">
      <alignment horizontal="left" vertical="center" wrapText="1" indent="2"/>
    </xf>
    <xf numFmtId="0" fontId="26" fillId="0" borderId="2" xfId="5" applyFont="1" applyFill="1" applyBorder="1" applyAlignment="1">
      <alignment horizontal="left" vertical="center" wrapText="1" indent="3"/>
    </xf>
    <xf numFmtId="43" fontId="26" fillId="0" borderId="2" xfId="1" applyFont="1" applyFill="1" applyBorder="1" applyAlignment="1" applyProtection="1">
      <alignment horizontal="right" vertical="center"/>
      <protection locked="0"/>
    </xf>
    <xf numFmtId="3" fontId="29" fillId="3" borderId="2" xfId="7" applyFont="1" applyFill="1" applyBorder="1" applyAlignment="1">
      <alignment horizontal="right" vertical="center"/>
      <protection locked="0"/>
    </xf>
    <xf numFmtId="0" fontId="26" fillId="0" borderId="2" xfId="0" applyFont="1" applyFill="1" applyBorder="1" applyAlignment="1">
      <alignment horizontal="center" vertical="center" wrapText="1"/>
    </xf>
    <xf numFmtId="0" fontId="26" fillId="0" borderId="5" xfId="4" applyFont="1" applyFill="1" applyBorder="1">
      <alignment vertical="center"/>
    </xf>
    <xf numFmtId="0" fontId="26" fillId="0" borderId="9" xfId="6" applyFont="1" applyFill="1" applyBorder="1" applyAlignment="1">
      <alignment horizontal="center" vertical="center" wrapText="1"/>
    </xf>
    <xf numFmtId="0" fontId="26" fillId="3" borderId="5" xfId="5" quotePrefix="1" applyNumberFormat="1" applyFont="1" applyFill="1" applyBorder="1" applyAlignment="1">
      <alignment horizontal="center" vertical="center"/>
    </xf>
    <xf numFmtId="0" fontId="26" fillId="3" borderId="2" xfId="5" applyFont="1" applyFill="1" applyBorder="1" applyAlignment="1">
      <alignment horizontal="left" vertical="center" wrapText="1" indent="1"/>
    </xf>
    <xf numFmtId="0" fontId="26" fillId="4" borderId="2" xfId="5" quotePrefix="1" applyNumberFormat="1" applyFont="1" applyFill="1" applyBorder="1" applyAlignment="1">
      <alignment horizontal="center" vertical="center"/>
    </xf>
    <xf numFmtId="0" fontId="26" fillId="4" borderId="2" xfId="5" applyFont="1" applyFill="1" applyBorder="1" applyAlignment="1">
      <alignment horizontal="left" vertical="center" wrapText="1" indent="2"/>
    </xf>
    <xf numFmtId="3" fontId="26" fillId="7" borderId="2" xfId="7" applyFont="1" applyFill="1" applyBorder="1" applyAlignment="1">
      <alignment horizontal="right" vertical="center"/>
      <protection locked="0"/>
    </xf>
    <xf numFmtId="0" fontId="26" fillId="2" borderId="2" xfId="5" applyFont="1" applyFill="1" applyBorder="1" applyAlignment="1">
      <alignment horizontal="left" vertical="center" wrapText="1" indent="2"/>
    </xf>
    <xf numFmtId="0" fontId="26" fillId="4" borderId="2" xfId="5" quotePrefix="1" applyFont="1" applyFill="1" applyBorder="1" applyAlignment="1">
      <alignment horizontal="center" vertical="center"/>
    </xf>
    <xf numFmtId="0" fontId="26" fillId="3" borderId="2" xfId="5" quotePrefix="1" applyNumberFormat="1" applyFont="1" applyFill="1" applyBorder="1" applyAlignment="1">
      <alignment horizontal="center" vertical="center"/>
    </xf>
    <xf numFmtId="0" fontId="26" fillId="3" borderId="2" xfId="5" quotePrefix="1" applyFont="1" applyFill="1" applyBorder="1" applyAlignment="1">
      <alignment horizontal="center" vertical="center"/>
    </xf>
    <xf numFmtId="3" fontId="26" fillId="8" borderId="2" xfId="7" applyFont="1" applyFill="1" applyBorder="1" applyAlignment="1">
      <alignment horizontal="center" vertical="center"/>
      <protection locked="0"/>
    </xf>
    <xf numFmtId="3" fontId="26" fillId="7" borderId="2" xfId="7" applyFont="1" applyFill="1" applyBorder="1" applyAlignment="1">
      <alignment horizontal="center" vertical="center"/>
      <protection locked="0"/>
    </xf>
    <xf numFmtId="0" fontId="25" fillId="0" borderId="1" xfId="0" applyFont="1" applyFill="1" applyBorder="1" applyProtection="1"/>
    <xf numFmtId="0" fontId="25" fillId="0" borderId="1" xfId="3" applyFont="1" applyFill="1" applyBorder="1" applyAlignment="1">
      <alignment horizontal="left" vertical="center"/>
    </xf>
    <xf numFmtId="0" fontId="25" fillId="0" borderId="1" xfId="0" applyFont="1" applyFill="1" applyBorder="1" applyAlignment="1"/>
    <xf numFmtId="0" fontId="25" fillId="0" borderId="1" xfId="8" applyFont="1" applyFill="1" applyBorder="1" applyAlignment="1">
      <alignment vertical="center" wrapText="1"/>
    </xf>
    <xf numFmtId="0" fontId="25" fillId="0" borderId="1" xfId="8" applyFont="1" applyFill="1" applyBorder="1" applyAlignment="1">
      <alignment vertical="center"/>
    </xf>
    <xf numFmtId="0" fontId="25" fillId="0" borderId="0" xfId="8" applyFont="1" applyFill="1" applyBorder="1" applyAlignment="1">
      <alignment vertical="center"/>
    </xf>
    <xf numFmtId="0" fontId="26" fillId="0" borderId="1" xfId="5" applyFont="1" applyFill="1" applyBorder="1" applyAlignment="1" applyProtection="1">
      <alignment vertical="center"/>
    </xf>
    <xf numFmtId="0" fontId="26" fillId="4" borderId="5" xfId="5" quotePrefix="1" applyFont="1" applyFill="1" applyBorder="1" applyAlignment="1">
      <alignment horizontal="center" vertical="center"/>
    </xf>
    <xf numFmtId="0" fontId="26" fillId="0" borderId="5" xfId="5" applyFont="1" applyFill="1" applyBorder="1" applyAlignment="1">
      <alignment horizontal="left" vertical="center" wrapText="1" indent="3"/>
    </xf>
    <xf numFmtId="0" fontId="25" fillId="3" borderId="2" xfId="5" quotePrefix="1" applyFont="1" applyFill="1" applyBorder="1" applyAlignment="1">
      <alignment horizontal="center" vertical="center"/>
    </xf>
    <xf numFmtId="0" fontId="26" fillId="0" borderId="0" xfId="5" quotePrefix="1" applyFont="1" applyFill="1" applyBorder="1" applyAlignment="1">
      <alignment horizontal="center" vertical="center"/>
    </xf>
    <xf numFmtId="0" fontId="26" fillId="0" borderId="0" xfId="4" applyFont="1" applyFill="1" applyBorder="1" applyAlignment="1">
      <alignment vertical="center" wrapText="1"/>
    </xf>
    <xf numFmtId="0" fontId="26" fillId="0" borderId="0" xfId="0" applyFont="1" applyFill="1" applyBorder="1" applyAlignment="1"/>
    <xf numFmtId="0" fontId="26" fillId="0" borderId="0" xfId="4" applyFont="1" applyFill="1">
      <alignment vertical="center"/>
    </xf>
    <xf numFmtId="0" fontId="25" fillId="0" borderId="0" xfId="4" applyFont="1" applyFill="1" applyBorder="1">
      <alignment vertical="center"/>
    </xf>
    <xf numFmtId="0" fontId="26" fillId="0" borderId="0" xfId="0" applyFont="1" applyFill="1" applyBorder="1" applyAlignment="1">
      <alignment horizontal="left" vertical="center" wrapText="1"/>
    </xf>
    <xf numFmtId="0" fontId="26" fillId="0" borderId="0" xfId="0" applyFont="1" applyFill="1" applyBorder="1" applyAlignment="1">
      <alignment horizontal="center" vertical="top" wrapText="1"/>
    </xf>
    <xf numFmtId="0" fontId="26" fillId="0" borderId="0" xfId="0" applyFont="1" applyFill="1" applyBorder="1" applyAlignment="1">
      <alignment horizontal="right" vertical="top" wrapText="1"/>
    </xf>
    <xf numFmtId="0" fontId="25" fillId="0" borderId="1" xfId="0" applyFont="1" applyFill="1" applyBorder="1" applyAlignment="1">
      <alignment horizontal="left" vertical="top" wrapText="1"/>
    </xf>
    <xf numFmtId="166" fontId="25" fillId="0" borderId="0" xfId="0" applyNumberFormat="1" applyFont="1" applyFill="1" applyBorder="1" applyAlignment="1">
      <alignment horizontal="center" vertical="top" wrapText="1"/>
    </xf>
    <xf numFmtId="0" fontId="25" fillId="0" borderId="0" xfId="0" applyFont="1" applyFill="1" applyBorder="1" applyAlignment="1">
      <alignment horizontal="left" vertical="top" wrapText="1"/>
    </xf>
    <xf numFmtId="167" fontId="25" fillId="0" borderId="0" xfId="1" applyNumberFormat="1" applyFont="1" applyFill="1" applyBorder="1" applyAlignment="1">
      <alignment horizontal="right" vertical="top" wrapText="1"/>
    </xf>
    <xf numFmtId="164" fontId="25" fillId="0" borderId="0" xfId="0" applyNumberFormat="1" applyFont="1" applyFill="1" applyBorder="1" applyAlignment="1">
      <alignment horizontal="left" vertical="top" wrapText="1"/>
    </xf>
    <xf numFmtId="0" fontId="25" fillId="0" borderId="1" xfId="0" applyFont="1" applyFill="1" applyBorder="1" applyAlignment="1">
      <alignment vertical="top" wrapText="1"/>
    </xf>
    <xf numFmtId="166" fontId="26" fillId="0" borderId="0" xfId="0" applyNumberFormat="1" applyFont="1" applyFill="1" applyBorder="1" applyAlignment="1">
      <alignment horizontal="center" vertical="top" wrapText="1"/>
    </xf>
    <xf numFmtId="0" fontId="26" fillId="0" borderId="0" xfId="0" applyFont="1" applyFill="1" applyBorder="1" applyAlignment="1">
      <alignment horizontal="left" vertical="top" wrapText="1"/>
    </xf>
    <xf numFmtId="167" fontId="26" fillId="0" borderId="0" xfId="1" applyNumberFormat="1" applyFont="1" applyFill="1" applyBorder="1" applyAlignment="1">
      <alignment horizontal="left" vertical="top" wrapText="1"/>
    </xf>
    <xf numFmtId="167" fontId="25" fillId="0" borderId="0" xfId="1" applyNumberFormat="1" applyFont="1" applyFill="1" applyBorder="1" applyAlignment="1">
      <alignment horizontal="left" vertical="top" wrapText="1"/>
    </xf>
    <xf numFmtId="164" fontId="26" fillId="0" borderId="0" xfId="0" applyNumberFormat="1" applyFont="1" applyFill="1" applyBorder="1" applyAlignment="1">
      <alignment horizontal="left" vertical="top" wrapText="1"/>
    </xf>
    <xf numFmtId="166" fontId="25" fillId="0" borderId="1" xfId="0" applyNumberFormat="1" applyFont="1" applyFill="1" applyBorder="1" applyAlignment="1">
      <alignment horizontal="center" vertical="top" wrapText="1"/>
    </xf>
    <xf numFmtId="0" fontId="25" fillId="0" borderId="1" xfId="0" applyFont="1" applyFill="1" applyBorder="1" applyAlignment="1">
      <alignment horizontal="left" vertical="top" wrapText="1"/>
    </xf>
    <xf numFmtId="9" fontId="25" fillId="0" borderId="1" xfId="0" applyNumberFormat="1" applyFont="1" applyFill="1" applyBorder="1" applyAlignment="1">
      <alignment horizontal="right" vertical="top" wrapText="1"/>
    </xf>
    <xf numFmtId="0" fontId="25" fillId="0" borderId="0" xfId="0" applyFont="1" applyFill="1" applyBorder="1" applyAlignment="1">
      <alignment vertical="top" wrapText="1"/>
    </xf>
    <xf numFmtId="0" fontId="30" fillId="0" borderId="1" xfId="0" applyFont="1" applyFill="1" applyBorder="1"/>
    <xf numFmtId="0" fontId="25" fillId="0" borderId="0" xfId="0" applyFont="1" applyBorder="1" applyAlignment="1">
      <alignment horizontal="center"/>
    </xf>
    <xf numFmtId="0" fontId="26" fillId="0" borderId="0" xfId="0" applyFont="1" applyBorder="1" applyAlignment="1">
      <alignment horizontal="center"/>
    </xf>
    <xf numFmtId="0" fontId="25" fillId="0" borderId="0" xfId="0" applyFont="1" applyBorder="1" applyAlignment="1">
      <alignment horizontal="center" wrapText="1"/>
    </xf>
    <xf numFmtId="0" fontId="26" fillId="0" borderId="0" xfId="0" applyFont="1" applyBorder="1" applyAlignment="1">
      <alignment horizontal="center" wrapText="1"/>
    </xf>
    <xf numFmtId="0" fontId="26" fillId="0" borderId="0" xfId="0" applyFont="1" applyBorder="1"/>
    <xf numFmtId="0" fontId="26" fillId="0" borderId="0" xfId="0" applyFont="1" applyBorder="1" applyAlignment="1">
      <alignment wrapText="1"/>
    </xf>
    <xf numFmtId="49" fontId="26" fillId="0" borderId="0" xfId="0" applyNumberFormat="1" applyFont="1" applyBorder="1" applyAlignment="1">
      <alignment wrapText="1"/>
    </xf>
    <xf numFmtId="49" fontId="26" fillId="0" borderId="0" xfId="0" applyNumberFormat="1" applyFont="1" applyBorder="1"/>
    <xf numFmtId="49" fontId="26" fillId="0" borderId="16" xfId="0" applyNumberFormat="1" applyFont="1" applyBorder="1"/>
    <xf numFmtId="49" fontId="26" fillId="0" borderId="16" xfId="0" applyNumberFormat="1" applyFont="1" applyBorder="1" applyAlignment="1">
      <alignment wrapText="1"/>
    </xf>
    <xf numFmtId="164" fontId="26" fillId="0" borderId="16" xfId="0" applyNumberFormat="1" applyFont="1" applyFill="1" applyBorder="1" applyAlignment="1">
      <alignment horizontal="left" vertical="top" wrapText="1"/>
    </xf>
    <xf numFmtId="10" fontId="26" fillId="0" borderId="16" xfId="9" applyNumberFormat="1" applyFont="1" applyFill="1" applyBorder="1" applyAlignment="1">
      <alignment horizontal="center" vertical="top" wrapText="1"/>
    </xf>
    <xf numFmtId="164" fontId="26" fillId="0" borderId="16" xfId="10" applyNumberFormat="1" applyFont="1" applyFill="1" applyBorder="1" applyAlignment="1">
      <alignment horizontal="left" vertical="top" wrapText="1"/>
    </xf>
    <xf numFmtId="0" fontId="30" fillId="0" borderId="16" xfId="0" applyFont="1" applyBorder="1"/>
    <xf numFmtId="43" fontId="26" fillId="0" borderId="0" xfId="1" applyFont="1" applyFill="1" applyBorder="1" applyAlignment="1">
      <alignment horizontal="left" vertical="top" wrapText="1"/>
    </xf>
    <xf numFmtId="43" fontId="26" fillId="0" borderId="0" xfId="1" applyFont="1" applyFill="1" applyBorder="1" applyAlignment="1">
      <alignment horizontal="center" vertical="top" wrapText="1"/>
    </xf>
    <xf numFmtId="43" fontId="30" fillId="0" borderId="0" xfId="1" applyFont="1"/>
    <xf numFmtId="43" fontId="26" fillId="0" borderId="0" xfId="1" applyFont="1"/>
    <xf numFmtId="10" fontId="26" fillId="0" borderId="0" xfId="2" applyNumberFormat="1" applyFont="1"/>
    <xf numFmtId="49" fontId="25" fillId="0" borderId="16" xfId="0" applyNumberFormat="1" applyFont="1" applyBorder="1"/>
    <xf numFmtId="164" fontId="25" fillId="0" borderId="16" xfId="0" applyNumberFormat="1" applyFont="1" applyFill="1" applyBorder="1" applyAlignment="1">
      <alignment horizontal="left" vertical="top" wrapText="1"/>
    </xf>
    <xf numFmtId="43" fontId="25" fillId="0" borderId="16" xfId="1" applyFont="1" applyFill="1" applyBorder="1" applyAlignment="1">
      <alignment horizontal="left" vertical="top" wrapText="1"/>
    </xf>
    <xf numFmtId="43" fontId="25" fillId="0" borderId="16" xfId="1" applyFont="1" applyFill="1" applyBorder="1" applyAlignment="1">
      <alignment horizontal="center" vertical="top" wrapText="1"/>
    </xf>
    <xf numFmtId="43" fontId="31" fillId="0" borderId="16" xfId="1" applyFont="1" applyBorder="1"/>
    <xf numFmtId="43" fontId="25" fillId="0" borderId="16" xfId="1" applyFont="1" applyBorder="1"/>
    <xf numFmtId="10" fontId="25" fillId="0" borderId="16" xfId="1" applyNumberFormat="1" applyFont="1" applyBorder="1"/>
    <xf numFmtId="10" fontId="25" fillId="0" borderId="16" xfId="2" applyNumberFormat="1" applyFont="1" applyBorder="1"/>
    <xf numFmtId="0" fontId="30" fillId="0" borderId="0" xfId="0" applyFont="1"/>
    <xf numFmtId="0" fontId="25" fillId="0" borderId="0" xfId="0" applyFont="1" applyBorder="1"/>
    <xf numFmtId="0" fontId="25" fillId="0" borderId="0" xfId="0" applyFont="1" applyBorder="1" applyAlignment="1"/>
    <xf numFmtId="0" fontId="25" fillId="0" borderId="0" xfId="0" applyFont="1" applyBorder="1" applyAlignment="1">
      <alignment horizontal="right"/>
    </xf>
    <xf numFmtId="49" fontId="25" fillId="0" borderId="0" xfId="0" applyNumberFormat="1" applyFont="1" applyBorder="1"/>
    <xf numFmtId="49" fontId="25" fillId="0" borderId="0" xfId="0" applyNumberFormat="1" applyFont="1" applyBorder="1" applyAlignment="1"/>
    <xf numFmtId="49" fontId="25" fillId="0" borderId="0" xfId="0" applyNumberFormat="1" applyFont="1" applyBorder="1" applyAlignment="1">
      <alignment horizontal="right"/>
    </xf>
    <xf numFmtId="49" fontId="26" fillId="0" borderId="0" xfId="0" applyNumberFormat="1" applyFont="1" applyBorder="1" applyAlignment="1"/>
    <xf numFmtId="167" fontId="26" fillId="0" borderId="0" xfId="1" applyNumberFormat="1" applyFont="1" applyBorder="1" applyAlignment="1"/>
    <xf numFmtId="2" fontId="26" fillId="0" borderId="0" xfId="0" applyNumberFormat="1" applyFont="1" applyBorder="1" applyAlignment="1">
      <alignment horizontal="right"/>
    </xf>
    <xf numFmtId="49" fontId="26" fillId="0" borderId="16" xfId="0" applyNumberFormat="1" applyFont="1" applyBorder="1" applyAlignment="1"/>
    <xf numFmtId="167" fontId="26" fillId="0" borderId="16" xfId="1" applyNumberFormat="1" applyFont="1" applyBorder="1" applyAlignment="1"/>
    <xf numFmtId="0" fontId="26" fillId="0" borderId="0" xfId="0" applyFont="1"/>
    <xf numFmtId="0" fontId="26" fillId="0" borderId="1" xfId="0" applyFont="1" applyFill="1" applyBorder="1" applyAlignment="1">
      <alignment horizontal="right" vertical="top" wrapText="1"/>
    </xf>
    <xf numFmtId="164" fontId="25" fillId="0" borderId="0" xfId="1" applyNumberFormat="1" applyFont="1" applyFill="1" applyBorder="1" applyAlignment="1">
      <alignment wrapText="1"/>
    </xf>
    <xf numFmtId="0" fontId="25" fillId="0" borderId="1"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 xfId="0" applyFont="1" applyFill="1" applyBorder="1" applyAlignment="1">
      <alignment horizontal="center" vertical="center"/>
    </xf>
    <xf numFmtId="0" fontId="0" fillId="0" borderId="0" xfId="0" applyAlignment="1">
      <alignment vertical="center"/>
    </xf>
    <xf numFmtId="49" fontId="26" fillId="0" borderId="0" xfId="0" applyNumberFormat="1" applyFont="1" applyBorder="1" applyAlignment="1">
      <alignment horizontal="center" wrapText="1"/>
    </xf>
    <xf numFmtId="49" fontId="26" fillId="0" borderId="0" xfId="0" applyNumberFormat="1" applyFont="1" applyBorder="1" applyAlignment="1">
      <alignment horizontal="center"/>
    </xf>
  </cellXfs>
  <cellStyles count="12">
    <cellStyle name="=C:\WINNT35\SYSTEM32\COMMAND.COM" xfId="5" xr:uid="{00000000-0005-0000-0000-000000000000}"/>
    <cellStyle name="Comma" xfId="10" xr:uid="{00000000-0005-0000-0000-000001000000}"/>
    <cellStyle name="Heading 1 2 3 5" xfId="8" xr:uid="{00000000-0005-0000-0000-000002000000}"/>
    <cellStyle name="Heading 2 2 3 5" xfId="3" xr:uid="{00000000-0005-0000-0000-000003000000}"/>
    <cellStyle name="HeadingTable" xfId="6" xr:uid="{00000000-0005-0000-0000-000004000000}"/>
    <cellStyle name="Hyperkobling" xfId="11" builtinId="8"/>
    <cellStyle name="Komma" xfId="1" builtinId="3"/>
    <cellStyle name="Normal" xfId="0" builtinId="0"/>
    <cellStyle name="Normal 2 50 2" xfId="4" xr:uid="{00000000-0005-0000-0000-000008000000}"/>
    <cellStyle name="optionalExposure" xfId="7" xr:uid="{00000000-0005-0000-0000-000009000000}"/>
    <cellStyle name="Percent" xfId="9" xr:uid="{00000000-0005-0000-0000-00000A000000}"/>
    <cellStyle name="Prosent" xfId="2" builtinId="5"/>
  </cellStyles>
  <dxfs count="2">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Innhold!A1"/></Relationships>
</file>

<file path=xl/drawings/_rels/drawing3.xml.rels><?xml version="1.0" encoding="UTF-8" standalone="yes"?>
<Relationships xmlns="http://schemas.openxmlformats.org/package/2006/relationships"><Relationship Id="rId1" Type="http://schemas.openxmlformats.org/officeDocument/2006/relationships/hyperlink" Target="#Innhold!A1"/></Relationships>
</file>

<file path=xl/drawings/_rels/drawing4.xml.rels><?xml version="1.0" encoding="UTF-8" standalone="yes"?>
<Relationships xmlns="http://schemas.openxmlformats.org/package/2006/relationships"><Relationship Id="rId1" Type="http://schemas.openxmlformats.org/officeDocument/2006/relationships/hyperlink" Target="#Innhold!A1"/></Relationships>
</file>

<file path=xl/drawings/_rels/drawing5.xml.rels><?xml version="1.0" encoding="UTF-8" standalone="yes"?>
<Relationships xmlns="http://schemas.openxmlformats.org/package/2006/relationships"><Relationship Id="rId1" Type="http://schemas.openxmlformats.org/officeDocument/2006/relationships/hyperlink" Target="#Innhold!A1"/></Relationships>
</file>

<file path=xl/drawings/_rels/drawing6.xml.rels><?xml version="1.0" encoding="UTF-8" standalone="yes"?>
<Relationships xmlns="http://schemas.openxmlformats.org/package/2006/relationships"><Relationship Id="rId1" Type="http://schemas.openxmlformats.org/officeDocument/2006/relationships/hyperlink" Target="#Innhold!A1"/></Relationships>
</file>

<file path=xl/drawings/_rels/drawing7.xml.rels><?xml version="1.0" encoding="UTF-8" standalone="yes"?>
<Relationships xmlns="http://schemas.openxmlformats.org/package/2006/relationships"><Relationship Id="rId1" Type="http://schemas.openxmlformats.org/officeDocument/2006/relationships/hyperlink" Target="#Innhold!A1"/></Relationships>
</file>

<file path=xl/drawings/_rels/drawing8.xml.rels><?xml version="1.0" encoding="UTF-8" standalone="yes"?>
<Relationships xmlns="http://schemas.openxmlformats.org/package/2006/relationships"><Relationship Id="rId1" Type="http://schemas.openxmlformats.org/officeDocument/2006/relationships/hyperlink" Target="#Innhold!A1"/></Relationships>
</file>

<file path=xl/drawings/_rels/drawing9.xml.rels><?xml version="1.0" encoding="UTF-8" standalone="yes"?>
<Relationships xmlns="http://schemas.openxmlformats.org/package/2006/relationships"><Relationship Id="rId1" Type="http://schemas.openxmlformats.org/officeDocument/2006/relationships/hyperlink" Target="#Innhold!A1"/></Relationships>
</file>

<file path=xl/drawings/drawing1.xml><?xml version="1.0" encoding="utf-8"?>
<xdr:wsDr xmlns:xdr="http://schemas.openxmlformats.org/drawingml/2006/spreadsheetDrawing" xmlns:a="http://schemas.openxmlformats.org/drawingml/2006/main">
  <xdr:twoCellAnchor>
    <xdr:from>
      <xdr:col>0</xdr:col>
      <xdr:colOff>170179</xdr:colOff>
      <xdr:row>35</xdr:row>
      <xdr:rowOff>102235</xdr:rowOff>
    </xdr:from>
    <xdr:to>
      <xdr:col>11</xdr:col>
      <xdr:colOff>238124</xdr:colOff>
      <xdr:row>44</xdr:row>
      <xdr:rowOff>95250</xdr:rowOff>
    </xdr:to>
    <xdr:sp macro="" textlink="">
      <xdr:nvSpPr>
        <xdr:cNvPr id="3" name="Tekstboks 2">
          <a:extLst>
            <a:ext uri="{FF2B5EF4-FFF2-40B4-BE49-F238E27FC236}">
              <a16:creationId xmlns:a16="http://schemas.microsoft.com/office/drawing/2014/main" id="{00000000-0008-0000-0000-000003000000}"/>
            </a:ext>
          </a:extLst>
        </xdr:cNvPr>
        <xdr:cNvSpPr txBox="1">
          <a:spLocks noChangeArrowheads="1"/>
        </xdr:cNvSpPr>
      </xdr:nvSpPr>
      <xdr:spPr bwMode="auto">
        <a:xfrm>
          <a:off x="170179" y="5769610"/>
          <a:ext cx="8449945" cy="145034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nSpc>
              <a:spcPts val="1000"/>
            </a:lnSpc>
            <a:spcAft>
              <a:spcPts val="600"/>
            </a:spcAft>
          </a:pPr>
          <a:endParaRPr lang="nb-NO" sz="2800">
            <a:solidFill>
              <a:srgbClr val="004F59"/>
            </a:solidFill>
            <a:effectLst/>
            <a:latin typeface="Eika Bold" pitchFamily="50" charset="0"/>
            <a:ea typeface="Lucida Sans" panose="020B0602030504020204" pitchFamily="34" charset="0"/>
            <a:cs typeface="Times New Roman" panose="02020603050405020304" pitchFamily="18" charset="0"/>
          </a:endParaRPr>
        </a:p>
        <a:p>
          <a:pPr>
            <a:lnSpc>
              <a:spcPts val="1000"/>
            </a:lnSpc>
            <a:spcAft>
              <a:spcPts val="600"/>
            </a:spcAft>
          </a:pPr>
          <a:r>
            <a:rPr lang="nb-NO" sz="2800">
              <a:solidFill>
                <a:srgbClr val="004F59"/>
              </a:solidFill>
              <a:effectLst/>
              <a:latin typeface="Eika Bold" pitchFamily="50" charset="0"/>
              <a:ea typeface="Lucida Sans" panose="020B0602030504020204" pitchFamily="34" charset="0"/>
              <a:cs typeface="Times New Roman" panose="02020603050405020304" pitchFamily="18" charset="0"/>
            </a:rPr>
            <a:t>Offentliggjøring av finansiell informasjon</a:t>
          </a:r>
        </a:p>
        <a:p>
          <a:pPr>
            <a:lnSpc>
              <a:spcPts val="1000"/>
            </a:lnSpc>
            <a:spcAft>
              <a:spcPts val="600"/>
            </a:spcAft>
          </a:pPr>
          <a:r>
            <a:rPr lang="nb-NO" sz="2800">
              <a:solidFill>
                <a:srgbClr val="004F59"/>
              </a:solidFill>
              <a:effectLst/>
              <a:latin typeface="Eika Bold" pitchFamily="50" charset="0"/>
              <a:ea typeface="Lucida Sans" panose="020B0602030504020204" pitchFamily="34" charset="0"/>
              <a:cs typeface="Times New Roman" panose="02020603050405020304" pitchFamily="18" charset="0"/>
            </a:rPr>
            <a:t> </a:t>
          </a:r>
        </a:p>
        <a:p>
          <a:pPr>
            <a:lnSpc>
              <a:spcPts val="1000"/>
            </a:lnSpc>
            <a:spcAft>
              <a:spcPts val="600"/>
            </a:spcAft>
          </a:pPr>
          <a:r>
            <a:rPr lang="nb-NO" sz="2000">
              <a:solidFill>
                <a:schemeClr val="bg2"/>
              </a:solidFill>
              <a:effectLst/>
              <a:latin typeface="Eika Bold" pitchFamily="50" charset="0"/>
              <a:ea typeface="Lucida Sans" panose="020B0602030504020204" pitchFamily="34" charset="0"/>
              <a:cs typeface="Times New Roman" panose="02020603050405020304" pitchFamily="18" charset="0"/>
            </a:rPr>
            <a:t>Pilar 3</a:t>
          </a:r>
        </a:p>
        <a:p>
          <a:pPr>
            <a:lnSpc>
              <a:spcPts val="1000"/>
            </a:lnSpc>
            <a:spcAft>
              <a:spcPts val="600"/>
            </a:spcAft>
          </a:pPr>
          <a:endParaRPr lang="nb-NO" sz="1200">
            <a:solidFill>
              <a:schemeClr val="bg2"/>
            </a:solidFill>
            <a:effectLst/>
            <a:latin typeface="Lucida Sans" panose="020B0602030504020204" pitchFamily="34" charset="0"/>
            <a:ea typeface="Lucida Sans" panose="020B0602030504020204" pitchFamily="34" charset="0"/>
            <a:cs typeface="Times New Roman" panose="02020603050405020304" pitchFamily="18" charset="0"/>
          </a:endParaRPr>
        </a:p>
        <a:p>
          <a:pPr>
            <a:lnSpc>
              <a:spcPts val="1000"/>
            </a:lnSpc>
            <a:spcAft>
              <a:spcPts val="600"/>
            </a:spcAft>
          </a:pPr>
          <a:r>
            <a:rPr lang="nb-NO" sz="1800">
              <a:solidFill>
                <a:srgbClr val="7F7F7F"/>
              </a:solidFill>
              <a:effectLst/>
              <a:latin typeface="Eika Bold" pitchFamily="50" charset="0"/>
              <a:ea typeface="Lucida Sans" panose="020B0602030504020204" pitchFamily="34" charset="0"/>
              <a:cs typeface="Times New Roman" panose="02020603050405020304" pitchFamily="18" charset="0"/>
            </a:rPr>
            <a:t>Eika Gruppen</a:t>
          </a:r>
          <a:r>
            <a:rPr lang="nb-NO" sz="1800" baseline="0">
              <a:solidFill>
                <a:srgbClr val="7F7F7F"/>
              </a:solidFill>
              <a:effectLst/>
              <a:latin typeface="Eika Bold" pitchFamily="50" charset="0"/>
              <a:ea typeface="Lucida Sans" panose="020B0602030504020204" pitchFamily="34" charset="0"/>
              <a:cs typeface="Times New Roman" panose="02020603050405020304" pitchFamily="18" charset="0"/>
            </a:rPr>
            <a:t> - 2018</a:t>
          </a:r>
          <a:endParaRPr lang="nb-NO" sz="1050">
            <a:effectLst/>
            <a:latin typeface="Lucida Sans" panose="020B0602030504020204" pitchFamily="34" charset="0"/>
            <a:ea typeface="Lucida Sans" panose="020B0602030504020204" pitchFamily="34" charset="0"/>
            <a:cs typeface="Times New Roman" panose="02020603050405020304" pitchFamily="18" charset="0"/>
          </a:endParaRPr>
        </a:p>
      </xdr:txBody>
    </xdr:sp>
    <xdr:clientData/>
  </xdr:twoCellAnchor>
  <xdr:twoCellAnchor editAs="oneCell">
    <xdr:from>
      <xdr:col>13</xdr:col>
      <xdr:colOff>734060</xdr:colOff>
      <xdr:row>39</xdr:row>
      <xdr:rowOff>53975</xdr:rowOff>
    </xdr:from>
    <xdr:to>
      <xdr:col>15</xdr:col>
      <xdr:colOff>356235</xdr:colOff>
      <xdr:row>42</xdr:row>
      <xdr:rowOff>31750</xdr:rowOff>
    </xdr:to>
    <xdr:pic>
      <xdr:nvPicPr>
        <xdr:cNvPr id="4" name="Bild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0060" y="6369050"/>
          <a:ext cx="1146175" cy="463550"/>
        </a:xfrm>
        <a:prstGeom prst="rect">
          <a:avLst/>
        </a:prstGeom>
        <a:noFill/>
      </xdr:spPr>
    </xdr:pic>
    <xdr:clientData/>
  </xdr:twoCellAnchor>
  <xdr:twoCellAnchor editAs="oneCell">
    <xdr:from>
      <xdr:col>0</xdr:col>
      <xdr:colOff>0</xdr:colOff>
      <xdr:row>0</xdr:row>
      <xdr:rowOff>0</xdr:rowOff>
    </xdr:from>
    <xdr:to>
      <xdr:col>15</xdr:col>
      <xdr:colOff>421324</xdr:colOff>
      <xdr:row>33</xdr:row>
      <xdr:rowOff>114300</xdr:rowOff>
    </xdr:to>
    <xdr:pic>
      <xdr:nvPicPr>
        <xdr:cNvPr id="5" name="Bild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851324" cy="5457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1123950</xdr:colOff>
      <xdr:row>3</xdr:row>
      <xdr:rowOff>0</xdr:rowOff>
    </xdr:from>
    <xdr:to>
      <xdr:col>6</xdr:col>
      <xdr:colOff>19050</xdr:colOff>
      <xdr:row>5</xdr:row>
      <xdr:rowOff>66675</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324600" y="485775"/>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4010025</xdr:colOff>
      <xdr:row>3</xdr:row>
      <xdr:rowOff>9525</xdr:rowOff>
    </xdr:from>
    <xdr:to>
      <xdr:col>5</xdr:col>
      <xdr:colOff>38100</xdr:colOff>
      <xdr:row>5</xdr:row>
      <xdr:rowOff>76200</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924550" y="495300"/>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4152900</xdr:colOff>
      <xdr:row>2</xdr:row>
      <xdr:rowOff>95250</xdr:rowOff>
    </xdr:from>
    <xdr:to>
      <xdr:col>5</xdr:col>
      <xdr:colOff>57150</xdr:colOff>
      <xdr:row>5</xdr:row>
      <xdr:rowOff>0</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067425" y="419100"/>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4124325</xdr:colOff>
      <xdr:row>3</xdr:row>
      <xdr:rowOff>0</xdr:rowOff>
    </xdr:from>
    <xdr:to>
      <xdr:col>5</xdr:col>
      <xdr:colOff>28575</xdr:colOff>
      <xdr:row>5</xdr:row>
      <xdr:rowOff>66675</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038850" y="485775"/>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4114800</xdr:colOff>
      <xdr:row>2</xdr:row>
      <xdr:rowOff>95250</xdr:rowOff>
    </xdr:from>
    <xdr:to>
      <xdr:col>5</xdr:col>
      <xdr:colOff>9525</xdr:colOff>
      <xdr:row>5</xdr:row>
      <xdr:rowOff>0</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029325" y="419100"/>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238125</xdr:colOff>
      <xdr:row>3</xdr:row>
      <xdr:rowOff>57150</xdr:rowOff>
    </xdr:from>
    <xdr:to>
      <xdr:col>12</xdr:col>
      <xdr:colOff>9525</xdr:colOff>
      <xdr:row>5</xdr:row>
      <xdr:rowOff>123825</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487025" y="542925"/>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447675</xdr:colOff>
      <xdr:row>2</xdr:row>
      <xdr:rowOff>133350</xdr:rowOff>
    </xdr:from>
    <xdr:to>
      <xdr:col>6</xdr:col>
      <xdr:colOff>0</xdr:colOff>
      <xdr:row>5</xdr:row>
      <xdr:rowOff>38100</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543675" y="457200"/>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323850</xdr:colOff>
      <xdr:row>2</xdr:row>
      <xdr:rowOff>142875</xdr:rowOff>
    </xdr:from>
    <xdr:to>
      <xdr:col>15</xdr:col>
      <xdr:colOff>1333500</xdr:colOff>
      <xdr:row>5</xdr:row>
      <xdr:rowOff>47625</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573250" y="466725"/>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theme/theme1.xml><?xml version="1.0" encoding="utf-8"?>
<a:theme xmlns:a="http://schemas.openxmlformats.org/drawingml/2006/main" name="Office Theme">
  <a:themeElements>
    <a:clrScheme name="EIKA">
      <a:dk1>
        <a:sysClr val="windowText" lastClr="000000"/>
      </a:dk1>
      <a:lt1>
        <a:sysClr val="window" lastClr="FFFFFF"/>
      </a:lt1>
      <a:dk2>
        <a:srgbClr val="004F59"/>
      </a:dk2>
      <a:lt2>
        <a:srgbClr val="84BD00"/>
      </a:lt2>
      <a:accent1>
        <a:srgbClr val="84BD00"/>
      </a:accent1>
      <a:accent2>
        <a:srgbClr val="004F59"/>
      </a:accent2>
      <a:accent3>
        <a:srgbClr val="D3D0CD"/>
      </a:accent3>
      <a:accent4>
        <a:srgbClr val="7F3035"/>
      </a:accent4>
      <a:accent5>
        <a:srgbClr val="9CDBD9"/>
      </a:accent5>
      <a:accent6>
        <a:srgbClr val="007A33"/>
      </a:accent6>
      <a:hlink>
        <a:srgbClr val="7F3035"/>
      </a:hlink>
      <a:folHlink>
        <a:srgbClr val="9CDBD9"/>
      </a:folHlink>
    </a:clrScheme>
    <a:fontScheme name="Eika">
      <a:majorFont>
        <a:latin typeface="Lucida Sans Unicode"/>
        <a:ea typeface=""/>
        <a:cs typeface=""/>
      </a:majorFont>
      <a:minorFont>
        <a:latin typeface="Lucida Sans Unicode"/>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workbookViewId="0">
      <selection activeCell="N35" sqref="N35"/>
    </sheetView>
  </sheetViews>
  <sheetFormatPr baseColWidth="10" defaultRowHeight="12.7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5:P27"/>
  <sheetViews>
    <sheetView showGridLines="0" tabSelected="1" workbookViewId="0">
      <selection activeCell="E31" sqref="E31"/>
    </sheetView>
  </sheetViews>
  <sheetFormatPr baseColWidth="10" defaultRowHeight="12.75"/>
  <cols>
    <col min="3" max="8" width="18.5703125" customWidth="1"/>
    <col min="9" max="10" width="16.28515625" customWidth="1"/>
    <col min="11" max="11" width="12" bestFit="1" customWidth="1"/>
    <col min="12" max="12" width="14.140625" customWidth="1"/>
    <col min="13" max="13" width="13.7109375" customWidth="1"/>
    <col min="14" max="14" width="12" bestFit="1" customWidth="1"/>
    <col min="15" max="15" width="15.7109375" bestFit="1" customWidth="1"/>
    <col min="16" max="16" width="20.140625" bestFit="1" customWidth="1"/>
  </cols>
  <sheetData>
    <row r="5" spans="3:16" ht="15.75">
      <c r="C5" s="7" t="s">
        <v>373</v>
      </c>
      <c r="D5" s="8" t="s">
        <v>374</v>
      </c>
    </row>
    <row r="8" spans="3:16">
      <c r="C8" s="266" t="s">
        <v>400</v>
      </c>
    </row>
    <row r="9" spans="3:16">
      <c r="C9" s="87" t="s">
        <v>401</v>
      </c>
      <c r="D9" s="226"/>
      <c r="E9" s="226"/>
      <c r="F9" s="226"/>
      <c r="G9" s="226"/>
      <c r="H9" s="226"/>
      <c r="I9" s="226"/>
      <c r="J9" s="226"/>
      <c r="K9" s="226"/>
      <c r="L9" s="226"/>
      <c r="M9" s="226"/>
      <c r="N9" s="226"/>
      <c r="O9" s="226"/>
      <c r="P9" s="226"/>
    </row>
    <row r="11" spans="3:16">
      <c r="C11" s="227" t="s">
        <v>375</v>
      </c>
      <c r="D11" s="228"/>
      <c r="E11" s="229" t="s">
        <v>402</v>
      </c>
      <c r="F11" s="229"/>
      <c r="G11" s="229" t="s">
        <v>403</v>
      </c>
      <c r="H11" s="229"/>
      <c r="I11" s="229" t="s">
        <v>376</v>
      </c>
      <c r="J11" s="229"/>
      <c r="K11" s="227" t="s">
        <v>377</v>
      </c>
      <c r="L11" s="227"/>
      <c r="M11" s="227"/>
      <c r="N11" s="227"/>
      <c r="O11" s="228" t="s">
        <v>378</v>
      </c>
      <c r="P11" s="228" t="s">
        <v>379</v>
      </c>
    </row>
    <row r="12" spans="3:16" ht="45">
      <c r="C12" s="227"/>
      <c r="D12" s="228"/>
      <c r="E12" s="230" t="s">
        <v>380</v>
      </c>
      <c r="F12" s="230" t="s">
        <v>381</v>
      </c>
      <c r="G12" s="230" t="s">
        <v>382</v>
      </c>
      <c r="H12" s="230" t="s">
        <v>383</v>
      </c>
      <c r="I12" s="230" t="s">
        <v>380</v>
      </c>
      <c r="J12" s="230" t="s">
        <v>381</v>
      </c>
      <c r="K12" s="230" t="s">
        <v>384</v>
      </c>
      <c r="L12" s="230" t="s">
        <v>385</v>
      </c>
      <c r="M12" s="230" t="s">
        <v>386</v>
      </c>
      <c r="N12" s="230" t="s">
        <v>387</v>
      </c>
      <c r="O12" s="228"/>
      <c r="P12" s="228"/>
    </row>
    <row r="13" spans="3:16">
      <c r="C13" s="231"/>
      <c r="D13" s="232"/>
      <c r="E13" s="273" t="s">
        <v>328</v>
      </c>
      <c r="F13" s="273" t="s">
        <v>388</v>
      </c>
      <c r="G13" s="273" t="s">
        <v>329</v>
      </c>
      <c r="H13" s="273" t="s">
        <v>330</v>
      </c>
      <c r="I13" s="273" t="s">
        <v>331</v>
      </c>
      <c r="J13" s="273" t="s">
        <v>332</v>
      </c>
      <c r="K13" s="273" t="s">
        <v>341</v>
      </c>
      <c r="L13" s="273" t="s">
        <v>333</v>
      </c>
      <c r="M13" s="273" t="s">
        <v>334</v>
      </c>
      <c r="N13" s="273" t="s">
        <v>335</v>
      </c>
      <c r="O13" s="274" t="s">
        <v>389</v>
      </c>
      <c r="P13" s="274" t="s">
        <v>345</v>
      </c>
    </row>
    <row r="14" spans="3:16">
      <c r="C14" s="235" t="s">
        <v>328</v>
      </c>
      <c r="D14" s="236" t="s">
        <v>390</v>
      </c>
      <c r="E14" s="237"/>
      <c r="F14" s="237"/>
      <c r="G14" s="238"/>
      <c r="H14" s="239"/>
      <c r="I14" s="240"/>
      <c r="J14" s="240"/>
      <c r="K14" s="240"/>
      <c r="L14" s="240"/>
      <c r="M14" s="240"/>
      <c r="N14" s="240"/>
      <c r="O14" s="240"/>
      <c r="P14" s="240"/>
    </row>
    <row r="15" spans="3:16">
      <c r="C15" s="234"/>
      <c r="D15" s="233" t="s">
        <v>391</v>
      </c>
      <c r="E15" s="221">
        <v>4647503450</v>
      </c>
      <c r="F15" s="241">
        <v>0</v>
      </c>
      <c r="G15" s="242">
        <v>0</v>
      </c>
      <c r="H15" s="241">
        <v>0</v>
      </c>
      <c r="I15" s="243">
        <v>0</v>
      </c>
      <c r="J15" s="243">
        <v>0</v>
      </c>
      <c r="K15" s="244">
        <f>E15*P15</f>
        <v>92950069</v>
      </c>
      <c r="L15" s="244">
        <v>0</v>
      </c>
      <c r="M15" s="244">
        <v>0</v>
      </c>
      <c r="N15" s="244">
        <f>K15+L15+M15</f>
        <v>92950069</v>
      </c>
      <c r="O15" s="245">
        <f>N15/E17</f>
        <v>1.9279991410393729E-2</v>
      </c>
      <c r="P15" s="245">
        <v>0.02</v>
      </c>
    </row>
    <row r="16" spans="3:16">
      <c r="C16" s="234"/>
      <c r="D16" s="233" t="s">
        <v>392</v>
      </c>
      <c r="E16" s="221">
        <v>173560368</v>
      </c>
      <c r="F16" s="241">
        <v>0</v>
      </c>
      <c r="G16" s="242">
        <v>0</v>
      </c>
      <c r="H16" s="241">
        <v>0</v>
      </c>
      <c r="I16" s="243">
        <v>0</v>
      </c>
      <c r="J16" s="243">
        <v>0</v>
      </c>
      <c r="K16" s="244">
        <f>E16*P16</f>
        <v>0</v>
      </c>
      <c r="L16" s="244">
        <v>0</v>
      </c>
      <c r="M16" s="244">
        <v>0</v>
      </c>
      <c r="N16" s="244">
        <f>K16+L16+M16</f>
        <v>0</v>
      </c>
      <c r="O16" s="244">
        <f>N16/E17</f>
        <v>0</v>
      </c>
      <c r="P16" s="245">
        <v>0</v>
      </c>
    </row>
    <row r="17" spans="3:16">
      <c r="C17" s="246" t="s">
        <v>388</v>
      </c>
      <c r="D17" s="246" t="s">
        <v>387</v>
      </c>
      <c r="E17" s="247">
        <f>E15+E16</f>
        <v>4821063818</v>
      </c>
      <c r="F17" s="248">
        <v>0</v>
      </c>
      <c r="G17" s="249">
        <v>0</v>
      </c>
      <c r="H17" s="248">
        <v>0</v>
      </c>
      <c r="I17" s="250">
        <v>0</v>
      </c>
      <c r="J17" s="250">
        <v>0</v>
      </c>
      <c r="K17" s="251">
        <f>E17*P17</f>
        <v>92950110.411039993</v>
      </c>
      <c r="L17" s="251">
        <v>0</v>
      </c>
      <c r="M17" s="251">
        <v>0</v>
      </c>
      <c r="N17" s="251">
        <f>K17+L17+M17</f>
        <v>92950110.411039993</v>
      </c>
      <c r="O17" s="252">
        <f>O15</f>
        <v>1.9279991410393729E-2</v>
      </c>
      <c r="P17" s="253">
        <v>1.9279999999999999E-2</v>
      </c>
    </row>
    <row r="18" spans="3:16">
      <c r="C18" s="67"/>
      <c r="D18" s="67"/>
      <c r="E18" s="25"/>
      <c r="F18" s="25"/>
      <c r="G18" s="61"/>
      <c r="H18" s="62"/>
    </row>
    <row r="19" spans="3:16">
      <c r="C19" s="63"/>
      <c r="D19" s="63"/>
      <c r="E19" s="63"/>
      <c r="F19" s="63"/>
      <c r="G19" s="63"/>
      <c r="H19" s="63"/>
    </row>
    <row r="20" spans="3:16">
      <c r="C20" s="69" t="s">
        <v>398</v>
      </c>
      <c r="D20" s="68"/>
      <c r="E20" s="68"/>
      <c r="F20" s="68"/>
    </row>
    <row r="21" spans="3:16">
      <c r="C21" s="195" t="s">
        <v>399</v>
      </c>
      <c r="D21" s="195"/>
      <c r="E21" s="195"/>
      <c r="F21" s="195"/>
    </row>
    <row r="22" spans="3:16">
      <c r="C22" s="254"/>
      <c r="D22" s="254"/>
      <c r="E22" s="254"/>
      <c r="F22" s="254"/>
    </row>
    <row r="23" spans="3:16">
      <c r="C23" s="255" t="s">
        <v>375</v>
      </c>
      <c r="D23" s="256"/>
      <c r="E23" s="256"/>
      <c r="F23" s="257" t="s">
        <v>396</v>
      </c>
      <c r="G23" s="64"/>
      <c r="H23" s="64"/>
      <c r="I23" s="64"/>
      <c r="J23" s="64"/>
      <c r="K23" s="64"/>
      <c r="L23" s="64"/>
      <c r="M23" s="64"/>
    </row>
    <row r="24" spans="3:16">
      <c r="C24" s="258"/>
      <c r="D24" s="259"/>
      <c r="E24" s="259"/>
      <c r="F24" s="260" t="s">
        <v>328</v>
      </c>
      <c r="G24" s="65"/>
      <c r="H24" s="65"/>
      <c r="I24" s="65"/>
      <c r="J24" s="65"/>
      <c r="K24" s="65"/>
      <c r="L24" s="65"/>
      <c r="M24" s="65"/>
    </row>
    <row r="25" spans="3:16">
      <c r="C25" s="234" t="s">
        <v>328</v>
      </c>
      <c r="D25" s="261" t="s">
        <v>393</v>
      </c>
      <c r="E25" s="261"/>
      <c r="F25" s="262">
        <v>4821063819</v>
      </c>
      <c r="G25" s="66"/>
      <c r="H25" s="66"/>
      <c r="I25" s="66"/>
      <c r="J25" s="66"/>
      <c r="K25" s="66"/>
      <c r="L25" s="66"/>
      <c r="M25" s="66"/>
    </row>
    <row r="26" spans="3:16">
      <c r="C26" s="234" t="s">
        <v>388</v>
      </c>
      <c r="D26" s="261" t="s">
        <v>394</v>
      </c>
      <c r="E26" s="261"/>
      <c r="F26" s="263" t="s">
        <v>397</v>
      </c>
      <c r="G26" s="66"/>
      <c r="H26" s="66"/>
      <c r="I26" s="66"/>
      <c r="J26" s="66"/>
      <c r="K26" s="66"/>
      <c r="L26" s="66"/>
      <c r="M26" s="66"/>
    </row>
    <row r="27" spans="3:16">
      <c r="C27" s="235" t="s">
        <v>329</v>
      </c>
      <c r="D27" s="264" t="s">
        <v>395</v>
      </c>
      <c r="E27" s="264"/>
      <c r="F27" s="265">
        <f>F25*F26</f>
        <v>92950110.430319995</v>
      </c>
      <c r="G27" s="66"/>
      <c r="H27" s="66"/>
      <c r="I27" s="66"/>
      <c r="J27" s="66"/>
      <c r="K27" s="66"/>
      <c r="L27" s="66"/>
      <c r="M27" s="66"/>
    </row>
  </sheetData>
  <mergeCells count="8">
    <mergeCell ref="I11:J11"/>
    <mergeCell ref="K11:N11"/>
    <mergeCell ref="O11:O12"/>
    <mergeCell ref="P11:P12"/>
    <mergeCell ref="C11:C12"/>
    <mergeCell ref="D11:D12"/>
    <mergeCell ref="E11:F11"/>
    <mergeCell ref="G11:H11"/>
  </mergeCells>
  <pageMargins left="0.7" right="0.7" top="0.75" bottom="0.75" header="0.3" footer="0.3"/>
  <pageSetup paperSize="9" orientation="portrait" r:id="rId1"/>
  <ignoredErrors>
    <ignoredError sqref="F24 F26 C25:C27 E13:P13 C17:H17 C14 P17 J17:M1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5:H25"/>
  <sheetViews>
    <sheetView showGridLines="0" workbookViewId="0">
      <selection activeCell="C36" sqref="C36"/>
    </sheetView>
  </sheetViews>
  <sheetFormatPr baseColWidth="10" defaultRowHeight="12.75"/>
  <cols>
    <col min="4" max="4" width="94.28515625" customWidth="1"/>
  </cols>
  <sheetData>
    <row r="5" spans="3:8" ht="30.75">
      <c r="C5" s="84" t="s">
        <v>405</v>
      </c>
      <c r="D5" s="84"/>
    </row>
    <row r="10" spans="3:8" ht="15">
      <c r="C10" s="77" t="s">
        <v>5</v>
      </c>
      <c r="D10" s="78" t="s">
        <v>0</v>
      </c>
      <c r="E10" s="9"/>
      <c r="F10" s="9"/>
      <c r="G10" s="9"/>
      <c r="H10" s="9"/>
    </row>
    <row r="11" spans="3:8">
      <c r="C11" s="82" t="s">
        <v>3</v>
      </c>
      <c r="D11" s="83" t="s">
        <v>6</v>
      </c>
      <c r="E11" s="80"/>
      <c r="F11" s="9"/>
      <c r="G11" s="9"/>
      <c r="H11" s="9"/>
    </row>
    <row r="12" spans="3:8">
      <c r="C12" s="82" t="s">
        <v>4</v>
      </c>
      <c r="D12" s="83" t="s">
        <v>72</v>
      </c>
      <c r="E12" s="80"/>
      <c r="F12" s="9"/>
      <c r="G12" s="9"/>
      <c r="H12" s="9"/>
    </row>
    <row r="13" spans="3:8">
      <c r="C13" s="75"/>
      <c r="D13" s="81"/>
      <c r="E13" s="80"/>
      <c r="F13" s="9"/>
      <c r="G13" s="9"/>
      <c r="H13" s="9"/>
    </row>
    <row r="14" spans="3:8" ht="15">
      <c r="C14" s="77" t="s">
        <v>207</v>
      </c>
      <c r="D14" s="78" t="s">
        <v>1</v>
      </c>
      <c r="E14" s="9"/>
      <c r="F14" s="9"/>
      <c r="G14" s="9"/>
      <c r="H14" s="9"/>
    </row>
    <row r="15" spans="3:8">
      <c r="C15" s="82" t="s">
        <v>288</v>
      </c>
      <c r="D15" s="83" t="s">
        <v>208</v>
      </c>
      <c r="E15" s="80"/>
      <c r="F15" s="9"/>
      <c r="G15" s="9"/>
      <c r="H15" s="9"/>
    </row>
    <row r="16" spans="3:8">
      <c r="C16" s="82" t="s">
        <v>287</v>
      </c>
      <c r="D16" s="83" t="s">
        <v>222</v>
      </c>
      <c r="E16" s="80"/>
      <c r="F16" s="9"/>
      <c r="G16" s="9"/>
      <c r="H16" s="9"/>
    </row>
    <row r="17" spans="3:8">
      <c r="C17" s="82" t="s">
        <v>286</v>
      </c>
      <c r="D17" s="83" t="s">
        <v>262</v>
      </c>
      <c r="E17" s="80"/>
      <c r="F17" s="9"/>
      <c r="G17" s="9"/>
      <c r="H17" s="9"/>
    </row>
    <row r="18" spans="3:8">
      <c r="C18" s="75"/>
      <c r="D18" s="76"/>
      <c r="E18" s="9"/>
      <c r="F18" s="9"/>
      <c r="G18" s="9"/>
      <c r="H18" s="9"/>
    </row>
    <row r="19" spans="3:8" ht="15">
      <c r="C19" s="77" t="s">
        <v>369</v>
      </c>
      <c r="D19" s="79" t="s">
        <v>2</v>
      </c>
      <c r="E19" s="9"/>
      <c r="F19" s="9"/>
      <c r="G19" s="9"/>
      <c r="H19" s="9"/>
    </row>
    <row r="20" spans="3:8">
      <c r="C20" s="74"/>
      <c r="D20" s="9"/>
      <c r="E20" s="9"/>
      <c r="F20" s="9"/>
      <c r="G20" s="9"/>
      <c r="H20" s="9"/>
    </row>
    <row r="21" spans="3:8" ht="15">
      <c r="C21" s="77" t="s">
        <v>289</v>
      </c>
      <c r="D21" s="79" t="s">
        <v>290</v>
      </c>
      <c r="E21" s="9"/>
      <c r="F21" s="9"/>
      <c r="G21" s="9"/>
      <c r="H21" s="9"/>
    </row>
    <row r="22" spans="3:8">
      <c r="C22" s="74"/>
      <c r="D22" s="9"/>
      <c r="E22" s="9"/>
      <c r="F22" s="9"/>
      <c r="G22" s="9"/>
      <c r="H22" s="9"/>
    </row>
    <row r="23" spans="3:8" ht="15">
      <c r="C23" s="77" t="s">
        <v>373</v>
      </c>
      <c r="D23" s="79" t="s">
        <v>374</v>
      </c>
      <c r="E23" s="9"/>
      <c r="F23" s="9"/>
      <c r="G23" s="9"/>
      <c r="H23" s="9"/>
    </row>
    <row r="24" spans="3:8">
      <c r="C24" s="73"/>
    </row>
    <row r="25" spans="3:8">
      <c r="C25" s="73"/>
    </row>
  </sheetData>
  <mergeCells count="1">
    <mergeCell ref="C5:D5"/>
  </mergeCells>
  <hyperlinks>
    <hyperlink ref="D15" location="'2.1'!A1" display="Table LRSum: Summary reconciliation of accounting assets and leverage ratio exposures" xr:uid="{00000000-0004-0000-0100-000000000000}"/>
    <hyperlink ref="D16" location="'2.2'!A1" display="Table LRCom: Leverage ratio common disclosure" xr:uid="{00000000-0004-0000-0100-000001000000}"/>
    <hyperlink ref="D17" location="'2.3'!A1" display="Table LRSpl: Split-up of on balance sheet exposures (excluding derivatives, SFTs and exempted exposures)" xr:uid="{00000000-0004-0000-0100-000002000000}"/>
    <hyperlink ref="D19" location="'3.0'!A1" display="Pantsatte og ikke-pantsatte eiendeler" xr:uid="{00000000-0004-0000-0100-000003000000}"/>
    <hyperlink ref="D21" location="'4.0'!A1" display="LCR" xr:uid="{00000000-0004-0000-0100-000004000000}"/>
    <hyperlink ref="D23" location="'5.0'!A1" display="Offentliggjøring av opplysninger om motsyklisk kapitalbufferkrav" xr:uid="{00000000-0004-0000-0100-000005000000}"/>
    <hyperlink ref="D11" location="'1.1'!A1" display="Skjema for offentliggjøring av de viktigste avtalevilkårene for kapitalinstrumenter" xr:uid="{00000000-0004-0000-0100-000006000000}"/>
    <hyperlink ref="D12" location="'1.2'!A1" display="Skjema for offentliggjøring av sammensetningen av ansvarlig kapital" xr:uid="{00000000-0004-0000-0100-000007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5:L61"/>
  <sheetViews>
    <sheetView showGridLines="0" workbookViewId="0">
      <selection activeCell="E66" sqref="E66"/>
    </sheetView>
  </sheetViews>
  <sheetFormatPr baseColWidth="10" defaultRowHeight="12.75"/>
  <cols>
    <col min="1" max="2" width="11.42578125" style="1"/>
    <col min="3" max="3" width="5.85546875" style="1" customWidth="1"/>
    <col min="4" max="4" width="49.28515625" style="1" customWidth="1"/>
    <col min="5" max="6" width="23.7109375" style="1" customWidth="1"/>
    <col min="7" max="16384" width="11.42578125" style="1"/>
  </cols>
  <sheetData>
    <row r="5" spans="3:6" ht="15.75">
      <c r="C5" s="7" t="s">
        <v>5</v>
      </c>
      <c r="D5" s="8" t="s">
        <v>0</v>
      </c>
    </row>
    <row r="8" spans="3:6">
      <c r="C8" s="24" t="s">
        <v>3</v>
      </c>
      <c r="D8" s="21" t="s">
        <v>6</v>
      </c>
    </row>
    <row r="11" spans="3:6">
      <c r="C11" s="87" t="s">
        <v>6</v>
      </c>
      <c r="D11" s="88"/>
      <c r="E11" s="88"/>
      <c r="F11" s="88"/>
    </row>
    <row r="12" spans="3:6">
      <c r="C12" s="2"/>
      <c r="D12" s="3"/>
      <c r="E12" s="3"/>
      <c r="F12" s="3"/>
    </row>
    <row r="13" spans="3:6">
      <c r="C13" s="131">
        <v>1</v>
      </c>
      <c r="D13" s="90" t="s">
        <v>7</v>
      </c>
      <c r="E13" s="91" t="s">
        <v>8</v>
      </c>
      <c r="F13" s="91" t="s">
        <v>8</v>
      </c>
    </row>
    <row r="14" spans="3:6" ht="22.5">
      <c r="C14" s="131">
        <v>2</v>
      </c>
      <c r="D14" s="90" t="s">
        <v>9</v>
      </c>
      <c r="E14" s="91" t="s">
        <v>10</v>
      </c>
      <c r="F14" s="91" t="s">
        <v>11</v>
      </c>
    </row>
    <row r="15" spans="3:6">
      <c r="C15" s="136">
        <v>3</v>
      </c>
      <c r="D15" s="93" t="s">
        <v>371</v>
      </c>
      <c r="E15" s="94" t="s">
        <v>370</v>
      </c>
      <c r="F15" s="94" t="s">
        <v>370</v>
      </c>
    </row>
    <row r="16" spans="3:6">
      <c r="C16" s="6"/>
      <c r="D16" s="5"/>
      <c r="E16" s="4"/>
      <c r="F16" s="4"/>
    </row>
    <row r="17" spans="3:12">
      <c r="C17" s="92"/>
      <c r="D17" s="100" t="s">
        <v>12</v>
      </c>
      <c r="E17" s="94"/>
      <c r="F17" s="94"/>
    </row>
    <row r="18" spans="3:12">
      <c r="C18" s="89"/>
      <c r="D18" s="95"/>
      <c r="E18" s="91"/>
      <c r="F18" s="91"/>
    </row>
    <row r="19" spans="3:12">
      <c r="C19" s="89">
        <v>4</v>
      </c>
      <c r="D19" s="90" t="s">
        <v>13</v>
      </c>
      <c r="E19" s="91" t="s">
        <v>14</v>
      </c>
      <c r="F19" s="96" t="s">
        <v>15</v>
      </c>
    </row>
    <row r="20" spans="3:12">
      <c r="C20" s="89">
        <v>5</v>
      </c>
      <c r="D20" s="90" t="s">
        <v>16</v>
      </c>
      <c r="E20" s="91" t="s">
        <v>14</v>
      </c>
      <c r="F20" s="96" t="s">
        <v>15</v>
      </c>
    </row>
    <row r="21" spans="3:12" ht="22.5">
      <c r="C21" s="89">
        <v>6</v>
      </c>
      <c r="D21" s="90" t="s">
        <v>17</v>
      </c>
      <c r="E21" s="96" t="s">
        <v>18</v>
      </c>
      <c r="F21" s="96" t="s">
        <v>18</v>
      </c>
      <c r="L21" s="9"/>
    </row>
    <row r="22" spans="3:12">
      <c r="C22" s="89">
        <v>7</v>
      </c>
      <c r="D22" s="90" t="s">
        <v>19</v>
      </c>
      <c r="E22" s="91" t="s">
        <v>20</v>
      </c>
      <c r="F22" s="91" t="s">
        <v>21</v>
      </c>
    </row>
    <row r="23" spans="3:12" ht="22.5">
      <c r="C23" s="89">
        <v>8</v>
      </c>
      <c r="D23" s="90" t="s">
        <v>22</v>
      </c>
      <c r="E23" s="97">
        <v>125000000</v>
      </c>
      <c r="F23" s="97">
        <v>100000000</v>
      </c>
    </row>
    <row r="24" spans="3:12">
      <c r="C24" s="89">
        <v>9</v>
      </c>
      <c r="D24" s="90" t="s">
        <v>23</v>
      </c>
      <c r="E24" s="97">
        <v>125000000</v>
      </c>
      <c r="F24" s="97">
        <v>100000000</v>
      </c>
    </row>
    <row r="25" spans="3:12">
      <c r="C25" s="89" t="s">
        <v>24</v>
      </c>
      <c r="D25" s="90" t="s">
        <v>25</v>
      </c>
      <c r="E25" s="97">
        <v>100000</v>
      </c>
      <c r="F25" s="97">
        <v>100000</v>
      </c>
    </row>
    <row r="26" spans="3:12">
      <c r="C26" s="89" t="s">
        <v>26</v>
      </c>
      <c r="D26" s="90" t="s">
        <v>27</v>
      </c>
      <c r="E26" s="98">
        <v>1</v>
      </c>
      <c r="F26" s="98">
        <v>1</v>
      </c>
    </row>
    <row r="27" spans="3:12">
      <c r="C27" s="89">
        <v>10</v>
      </c>
      <c r="D27" s="90" t="s">
        <v>28</v>
      </c>
      <c r="E27" s="91" t="s">
        <v>29</v>
      </c>
      <c r="F27" s="91" t="s">
        <v>29</v>
      </c>
    </row>
    <row r="28" spans="3:12">
      <c r="C28" s="89">
        <v>11</v>
      </c>
      <c r="D28" s="90" t="s">
        <v>30</v>
      </c>
      <c r="E28" s="99">
        <v>43440</v>
      </c>
      <c r="F28" s="99">
        <v>43440</v>
      </c>
    </row>
    <row r="29" spans="3:12">
      <c r="C29" s="89">
        <v>12</v>
      </c>
      <c r="D29" s="90" t="s">
        <v>31</v>
      </c>
      <c r="E29" s="91" t="s">
        <v>32</v>
      </c>
      <c r="F29" s="91" t="s">
        <v>33</v>
      </c>
    </row>
    <row r="30" spans="3:12">
      <c r="C30" s="89">
        <v>13</v>
      </c>
      <c r="D30" s="90" t="s">
        <v>34</v>
      </c>
      <c r="E30" s="99">
        <v>47093</v>
      </c>
      <c r="F30" s="99">
        <v>73025</v>
      </c>
    </row>
    <row r="31" spans="3:12">
      <c r="C31" s="89">
        <v>14</v>
      </c>
      <c r="D31" s="90" t="s">
        <v>35</v>
      </c>
      <c r="E31" s="99" t="s">
        <v>36</v>
      </c>
      <c r="F31" s="99" t="s">
        <v>36</v>
      </c>
    </row>
    <row r="32" spans="3:12" ht="22.5">
      <c r="C32" s="89">
        <v>15</v>
      </c>
      <c r="D32" s="90" t="s">
        <v>37</v>
      </c>
      <c r="E32" s="99">
        <v>45266</v>
      </c>
      <c r="F32" s="99">
        <v>45266</v>
      </c>
    </row>
    <row r="33" spans="3:6">
      <c r="C33" s="92">
        <v>16</v>
      </c>
      <c r="D33" s="93" t="s">
        <v>38</v>
      </c>
      <c r="E33" s="94" t="s">
        <v>39</v>
      </c>
      <c r="F33" s="94" t="s">
        <v>39</v>
      </c>
    </row>
    <row r="34" spans="3:6">
      <c r="C34" s="6"/>
      <c r="D34" s="5"/>
      <c r="E34" s="4"/>
      <c r="F34" s="4"/>
    </row>
    <row r="35" spans="3:6">
      <c r="C35" s="92"/>
      <c r="D35" s="100" t="s">
        <v>40</v>
      </c>
      <c r="E35" s="94"/>
      <c r="F35" s="94"/>
    </row>
    <row r="36" spans="3:6">
      <c r="C36" s="89"/>
      <c r="D36" s="95"/>
      <c r="E36" s="91"/>
      <c r="F36" s="91"/>
    </row>
    <row r="37" spans="3:6">
      <c r="C37" s="89">
        <v>17</v>
      </c>
      <c r="D37" s="90" t="s">
        <v>41</v>
      </c>
      <c r="E37" s="91" t="s">
        <v>42</v>
      </c>
      <c r="F37" s="91" t="s">
        <v>42</v>
      </c>
    </row>
    <row r="38" spans="3:6">
      <c r="C38" s="89">
        <v>18</v>
      </c>
      <c r="D38" s="90" t="s">
        <v>43</v>
      </c>
      <c r="E38" s="91" t="s">
        <v>44</v>
      </c>
      <c r="F38" s="91" t="s">
        <v>45</v>
      </c>
    </row>
    <row r="39" spans="3:6" ht="22.5">
      <c r="C39" s="89">
        <v>19</v>
      </c>
      <c r="D39" s="90" t="s">
        <v>46</v>
      </c>
      <c r="E39" s="91" t="s">
        <v>47</v>
      </c>
      <c r="F39" s="91" t="s">
        <v>47</v>
      </c>
    </row>
    <row r="40" spans="3:6" ht="22.5">
      <c r="C40" s="89" t="s">
        <v>48</v>
      </c>
      <c r="D40" s="90" t="s">
        <v>49</v>
      </c>
      <c r="E40" s="91" t="s">
        <v>50</v>
      </c>
      <c r="F40" s="91" t="s">
        <v>50</v>
      </c>
    </row>
    <row r="41" spans="3:6">
      <c r="C41" s="89" t="s">
        <v>51</v>
      </c>
      <c r="D41" s="90" t="s">
        <v>52</v>
      </c>
      <c r="E41" s="91" t="s">
        <v>50</v>
      </c>
      <c r="F41" s="91" t="s">
        <v>50</v>
      </c>
    </row>
    <row r="42" spans="3:6">
      <c r="C42" s="89">
        <v>21</v>
      </c>
      <c r="D42" s="90" t="s">
        <v>53</v>
      </c>
      <c r="E42" s="91" t="s">
        <v>47</v>
      </c>
      <c r="F42" s="91" t="s">
        <v>47</v>
      </c>
    </row>
    <row r="43" spans="3:6">
      <c r="C43" s="92">
        <v>22</v>
      </c>
      <c r="D43" s="93" t="s">
        <v>54</v>
      </c>
      <c r="E43" s="94" t="s">
        <v>55</v>
      </c>
      <c r="F43" s="94" t="s">
        <v>55</v>
      </c>
    </row>
    <row r="44" spans="3:6">
      <c r="C44" s="6"/>
      <c r="D44" s="5"/>
      <c r="E44" s="4"/>
      <c r="F44" s="4"/>
    </row>
    <row r="45" spans="3:6">
      <c r="C45" s="92"/>
      <c r="D45" s="100" t="s">
        <v>56</v>
      </c>
      <c r="E45" s="94"/>
      <c r="F45" s="94"/>
    </row>
    <row r="46" spans="3:6">
      <c r="C46" s="89"/>
      <c r="D46" s="95"/>
      <c r="E46" s="91"/>
      <c r="F46" s="91"/>
    </row>
    <row r="47" spans="3:6">
      <c r="C47" s="131">
        <v>23</v>
      </c>
      <c r="D47" s="90" t="s">
        <v>57</v>
      </c>
      <c r="E47" s="91" t="s">
        <v>47</v>
      </c>
      <c r="F47" s="91" t="s">
        <v>47</v>
      </c>
    </row>
    <row r="48" spans="3:6">
      <c r="C48" s="131">
        <v>24</v>
      </c>
      <c r="D48" s="90" t="s">
        <v>58</v>
      </c>
      <c r="E48" s="91" t="s">
        <v>409</v>
      </c>
      <c r="F48" s="91" t="s">
        <v>409</v>
      </c>
    </row>
    <row r="49" spans="3:6">
      <c r="C49" s="131">
        <v>25</v>
      </c>
      <c r="D49" s="90" t="s">
        <v>59</v>
      </c>
      <c r="E49" s="91" t="s">
        <v>409</v>
      </c>
      <c r="F49" s="91" t="s">
        <v>409</v>
      </c>
    </row>
    <row r="50" spans="3:6">
      <c r="C50" s="131">
        <v>26</v>
      </c>
      <c r="D50" s="90" t="s">
        <v>60</v>
      </c>
      <c r="E50" s="91" t="s">
        <v>409</v>
      </c>
      <c r="F50" s="91" t="s">
        <v>409</v>
      </c>
    </row>
    <row r="51" spans="3:6">
      <c r="C51" s="131">
        <v>27</v>
      </c>
      <c r="D51" s="90" t="s">
        <v>61</v>
      </c>
      <c r="E51" s="91" t="s">
        <v>409</v>
      </c>
      <c r="F51" s="91" t="s">
        <v>409</v>
      </c>
    </row>
    <row r="52" spans="3:6">
      <c r="C52" s="131">
        <v>28</v>
      </c>
      <c r="D52" s="90" t="s">
        <v>62</v>
      </c>
      <c r="E52" s="91" t="s">
        <v>409</v>
      </c>
      <c r="F52" s="91" t="s">
        <v>409</v>
      </c>
    </row>
    <row r="53" spans="3:6">
      <c r="C53" s="131">
        <v>29</v>
      </c>
      <c r="D53" s="90" t="s">
        <v>63</v>
      </c>
      <c r="E53" s="91" t="s">
        <v>409</v>
      </c>
      <c r="F53" s="91" t="s">
        <v>409</v>
      </c>
    </row>
    <row r="54" spans="3:6">
      <c r="C54" s="131">
        <v>30</v>
      </c>
      <c r="D54" s="90" t="s">
        <v>64</v>
      </c>
      <c r="E54" s="91" t="s">
        <v>409</v>
      </c>
      <c r="F54" s="91" t="s">
        <v>409</v>
      </c>
    </row>
    <row r="55" spans="3:6">
      <c r="C55" s="131">
        <v>31</v>
      </c>
      <c r="D55" s="90" t="s">
        <v>65</v>
      </c>
      <c r="E55" s="91" t="s">
        <v>47</v>
      </c>
      <c r="F55" s="91" t="s">
        <v>47</v>
      </c>
    </row>
    <row r="56" spans="3:6">
      <c r="C56" s="131">
        <v>32</v>
      </c>
      <c r="D56" s="90" t="s">
        <v>66</v>
      </c>
      <c r="E56" s="91" t="s">
        <v>409</v>
      </c>
      <c r="F56" s="91" t="s">
        <v>409</v>
      </c>
    </row>
    <row r="57" spans="3:6">
      <c r="C57" s="131">
        <v>33</v>
      </c>
      <c r="D57" s="90" t="s">
        <v>67</v>
      </c>
      <c r="E57" s="91" t="s">
        <v>409</v>
      </c>
      <c r="F57" s="91" t="s">
        <v>409</v>
      </c>
    </row>
    <row r="58" spans="3:6" ht="14.25" customHeight="1">
      <c r="C58" s="131">
        <v>34</v>
      </c>
      <c r="D58" s="90" t="s">
        <v>68</v>
      </c>
      <c r="E58" s="91" t="s">
        <v>409</v>
      </c>
      <c r="F58" s="91" t="s">
        <v>409</v>
      </c>
    </row>
    <row r="59" spans="3:6" ht="22.5">
      <c r="C59" s="131">
        <v>35</v>
      </c>
      <c r="D59" s="90" t="s">
        <v>69</v>
      </c>
      <c r="E59" s="91" t="s">
        <v>409</v>
      </c>
      <c r="F59" s="91" t="s">
        <v>409</v>
      </c>
    </row>
    <row r="60" spans="3:6" ht="22.5">
      <c r="C60" s="131">
        <v>36</v>
      </c>
      <c r="D60" s="90" t="s">
        <v>70</v>
      </c>
      <c r="E60" s="91" t="s">
        <v>47</v>
      </c>
      <c r="F60" s="91" t="s">
        <v>47</v>
      </c>
    </row>
    <row r="61" spans="3:6">
      <c r="C61" s="136">
        <v>37</v>
      </c>
      <c r="D61" s="93" t="s">
        <v>71</v>
      </c>
      <c r="E61" s="94" t="s">
        <v>409</v>
      </c>
      <c r="F61" s="94" t="s">
        <v>409</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5:E327"/>
  <sheetViews>
    <sheetView showGridLines="0" workbookViewId="0">
      <selection activeCell="E29" sqref="E29"/>
    </sheetView>
  </sheetViews>
  <sheetFormatPr baseColWidth="10" defaultRowHeight="12.75"/>
  <cols>
    <col min="3" max="3" width="5.85546875" customWidth="1"/>
    <col min="4" max="4" width="66.7109375" customWidth="1"/>
    <col min="5" max="5" width="23.7109375" customWidth="1"/>
  </cols>
  <sheetData>
    <row r="5" spans="3:5" ht="15.75">
      <c r="C5" s="7" t="s">
        <v>5</v>
      </c>
      <c r="D5" s="8" t="s">
        <v>0</v>
      </c>
    </row>
    <row r="8" spans="3:5">
      <c r="C8" s="24" t="s">
        <v>4</v>
      </c>
      <c r="D8" s="21" t="s">
        <v>72</v>
      </c>
    </row>
    <row r="11" spans="3:5" ht="36.75" customHeight="1">
      <c r="C11" s="88"/>
      <c r="D11" s="87" t="s">
        <v>73</v>
      </c>
      <c r="E11" s="267" t="s">
        <v>410</v>
      </c>
    </row>
    <row r="12" spans="3:5">
      <c r="C12" s="101"/>
      <c r="D12" s="102"/>
      <c r="E12" s="103"/>
    </row>
    <row r="13" spans="3:5">
      <c r="C13" s="129">
        <v>1</v>
      </c>
      <c r="D13" s="90" t="s">
        <v>74</v>
      </c>
      <c r="E13" s="104">
        <f>1052033016+24225022</f>
        <v>1076258038</v>
      </c>
    </row>
    <row r="14" spans="3:5">
      <c r="C14" s="129"/>
      <c r="D14" s="90" t="s">
        <v>75</v>
      </c>
      <c r="E14" s="104"/>
    </row>
    <row r="15" spans="3:5">
      <c r="C15" s="129"/>
      <c r="D15" s="90" t="s">
        <v>76</v>
      </c>
      <c r="E15" s="104"/>
    </row>
    <row r="16" spans="3:5">
      <c r="C16" s="129"/>
      <c r="D16" s="90" t="s">
        <v>77</v>
      </c>
      <c r="E16" s="104"/>
    </row>
    <row r="17" spans="3:5">
      <c r="C17" s="129">
        <v>2</v>
      </c>
      <c r="D17" s="90" t="s">
        <v>78</v>
      </c>
      <c r="E17" s="104">
        <v>240525048</v>
      </c>
    </row>
    <row r="18" spans="3:5">
      <c r="C18" s="129">
        <v>3</v>
      </c>
      <c r="D18" s="90" t="s">
        <v>79</v>
      </c>
      <c r="E18" s="104"/>
    </row>
    <row r="19" spans="3:5">
      <c r="C19" s="129" t="s">
        <v>80</v>
      </c>
      <c r="D19" s="90" t="s">
        <v>81</v>
      </c>
      <c r="E19" s="104"/>
    </row>
    <row r="20" spans="3:5">
      <c r="C20" s="129">
        <v>4</v>
      </c>
      <c r="D20" s="90" t="s">
        <v>82</v>
      </c>
      <c r="E20" s="104"/>
    </row>
    <row r="21" spans="3:5">
      <c r="C21" s="129" t="s">
        <v>411</v>
      </c>
      <c r="D21" s="90" t="s">
        <v>83</v>
      </c>
      <c r="E21" s="104"/>
    </row>
    <row r="22" spans="3:5">
      <c r="C22" s="129">
        <v>5</v>
      </c>
      <c r="D22" s="90" t="s">
        <v>84</v>
      </c>
      <c r="E22" s="104"/>
    </row>
    <row r="23" spans="3:5">
      <c r="C23" s="129" t="s">
        <v>85</v>
      </c>
      <c r="D23" s="90" t="s">
        <v>86</v>
      </c>
      <c r="E23" s="104"/>
    </row>
    <row r="24" spans="3:5">
      <c r="C24" s="269">
        <v>6</v>
      </c>
      <c r="D24" s="105" t="s">
        <v>87</v>
      </c>
      <c r="E24" s="106">
        <f>SUM(E13:E23)</f>
        <v>1316783086</v>
      </c>
    </row>
    <row r="25" spans="3:5">
      <c r="C25" s="17"/>
      <c r="D25" s="5"/>
      <c r="E25" s="11"/>
    </row>
    <row r="26" spans="3:5">
      <c r="C26" s="92"/>
      <c r="D26" s="115" t="s">
        <v>88</v>
      </c>
      <c r="E26" s="116"/>
    </row>
    <row r="27" spans="3:5">
      <c r="C27" s="89"/>
      <c r="D27" s="113"/>
      <c r="E27" s="114"/>
    </row>
    <row r="28" spans="3:5">
      <c r="C28" s="129">
        <v>7</v>
      </c>
      <c r="D28" s="107" t="s">
        <v>412</v>
      </c>
      <c r="E28" s="104">
        <v>-647054</v>
      </c>
    </row>
    <row r="29" spans="3:5">
      <c r="C29" s="129">
        <v>8</v>
      </c>
      <c r="D29" s="107" t="s">
        <v>89</v>
      </c>
      <c r="E29" s="104">
        <v>-38643320</v>
      </c>
    </row>
    <row r="30" spans="3:5">
      <c r="C30" s="129">
        <v>9</v>
      </c>
      <c r="D30" s="107" t="s">
        <v>90</v>
      </c>
      <c r="E30" s="108"/>
    </row>
    <row r="31" spans="3:5" ht="22.5">
      <c r="C31" s="129">
        <v>10</v>
      </c>
      <c r="D31" s="107" t="s">
        <v>91</v>
      </c>
      <c r="E31" s="108"/>
    </row>
    <row r="32" spans="3:5">
      <c r="C32" s="129">
        <v>11</v>
      </c>
      <c r="D32" s="107" t="s">
        <v>92</v>
      </c>
      <c r="E32" s="108"/>
    </row>
    <row r="33" spans="3:5" ht="22.5">
      <c r="C33" s="129">
        <v>12</v>
      </c>
      <c r="D33" s="107" t="s">
        <v>93</v>
      </c>
      <c r="E33" s="108"/>
    </row>
    <row r="34" spans="3:5" ht="22.5">
      <c r="C34" s="129">
        <v>13</v>
      </c>
      <c r="D34" s="107" t="s">
        <v>94</v>
      </c>
      <c r="E34" s="108"/>
    </row>
    <row r="35" spans="3:5">
      <c r="C35" s="129">
        <v>14</v>
      </c>
      <c r="D35" s="107" t="s">
        <v>95</v>
      </c>
      <c r="E35" s="108"/>
    </row>
    <row r="36" spans="3:5">
      <c r="C36" s="129">
        <v>15</v>
      </c>
      <c r="D36" s="107" t="s">
        <v>96</v>
      </c>
      <c r="E36" s="108"/>
    </row>
    <row r="37" spans="3:5" ht="22.5">
      <c r="C37" s="129">
        <v>16</v>
      </c>
      <c r="D37" s="107" t="s">
        <v>97</v>
      </c>
      <c r="E37" s="108"/>
    </row>
    <row r="38" spans="3:5" ht="22.5">
      <c r="C38" s="129">
        <v>17</v>
      </c>
      <c r="D38" s="107" t="s">
        <v>98</v>
      </c>
      <c r="E38" s="108"/>
    </row>
    <row r="39" spans="3:5" ht="33.75">
      <c r="C39" s="129">
        <v>18</v>
      </c>
      <c r="D39" s="107" t="s">
        <v>99</v>
      </c>
      <c r="E39" s="108"/>
    </row>
    <row r="40" spans="3:5" ht="33.75">
      <c r="C40" s="129">
        <v>19</v>
      </c>
      <c r="D40" s="107" t="s">
        <v>100</v>
      </c>
      <c r="E40" s="104">
        <v>-266359092</v>
      </c>
    </row>
    <row r="41" spans="3:5">
      <c r="C41" s="129">
        <v>20</v>
      </c>
      <c r="D41" s="107" t="s">
        <v>90</v>
      </c>
      <c r="E41" s="108"/>
    </row>
    <row r="42" spans="3:5">
      <c r="C42" s="129" t="s">
        <v>48</v>
      </c>
      <c r="D42" s="107" t="s">
        <v>413</v>
      </c>
      <c r="E42" s="108"/>
    </row>
    <row r="43" spans="3:5">
      <c r="C43" s="129" t="s">
        <v>51</v>
      </c>
      <c r="D43" s="107" t="s">
        <v>101</v>
      </c>
      <c r="E43" s="108"/>
    </row>
    <row r="44" spans="3:5">
      <c r="C44" s="129" t="s">
        <v>102</v>
      </c>
      <c r="D44" s="107" t="s">
        <v>103</v>
      </c>
      <c r="E44" s="108"/>
    </row>
    <row r="45" spans="3:5">
      <c r="C45" s="129" t="s">
        <v>104</v>
      </c>
      <c r="D45" s="107" t="s">
        <v>105</v>
      </c>
      <c r="E45" s="108"/>
    </row>
    <row r="46" spans="3:5" ht="22.5">
      <c r="C46" s="129">
        <v>21</v>
      </c>
      <c r="D46" s="107" t="s">
        <v>106</v>
      </c>
      <c r="E46" s="108"/>
    </row>
    <row r="47" spans="3:5">
      <c r="C47" s="129">
        <v>22</v>
      </c>
      <c r="D47" s="107" t="s">
        <v>107</v>
      </c>
      <c r="E47" s="108"/>
    </row>
    <row r="48" spans="3:5" ht="22.5">
      <c r="C48" s="129">
        <v>23</v>
      </c>
      <c r="D48" s="107" t="s">
        <v>108</v>
      </c>
      <c r="E48" s="108"/>
    </row>
    <row r="49" spans="3:5">
      <c r="C49" s="129">
        <v>24</v>
      </c>
      <c r="D49" s="107" t="s">
        <v>90</v>
      </c>
      <c r="E49" s="108"/>
    </row>
    <row r="50" spans="3:5">
      <c r="C50" s="129">
        <v>25</v>
      </c>
      <c r="D50" s="107" t="s">
        <v>109</v>
      </c>
      <c r="E50" s="108"/>
    </row>
    <row r="51" spans="3:5">
      <c r="C51" s="129" t="s">
        <v>110</v>
      </c>
      <c r="D51" s="107" t="s">
        <v>111</v>
      </c>
      <c r="E51" s="108"/>
    </row>
    <row r="52" spans="3:5">
      <c r="C52" s="129" t="s">
        <v>112</v>
      </c>
      <c r="D52" s="107" t="s">
        <v>113</v>
      </c>
      <c r="E52" s="108"/>
    </row>
    <row r="53" spans="3:5">
      <c r="C53" s="129">
        <v>26</v>
      </c>
      <c r="D53" s="107" t="s">
        <v>114</v>
      </c>
      <c r="E53" s="108"/>
    </row>
    <row r="54" spans="3:5">
      <c r="C54" s="129" t="s">
        <v>115</v>
      </c>
      <c r="D54" s="107" t="s">
        <v>116</v>
      </c>
      <c r="E54" s="108"/>
    </row>
    <row r="55" spans="3:5">
      <c r="C55" s="129"/>
      <c r="D55" s="107" t="s">
        <v>117</v>
      </c>
      <c r="E55" s="108"/>
    </row>
    <row r="56" spans="3:5">
      <c r="C56" s="129"/>
      <c r="D56" s="107" t="s">
        <v>118</v>
      </c>
      <c r="E56" s="108"/>
    </row>
    <row r="57" spans="3:5">
      <c r="C57" s="129"/>
      <c r="D57" s="107" t="s">
        <v>119</v>
      </c>
      <c r="E57" s="108"/>
    </row>
    <row r="58" spans="3:5">
      <c r="C58" s="129"/>
      <c r="D58" s="107" t="s">
        <v>120</v>
      </c>
      <c r="E58" s="108"/>
    </row>
    <row r="59" spans="3:5" ht="22.5">
      <c r="C59" s="129" t="s">
        <v>121</v>
      </c>
      <c r="D59" s="107" t="s">
        <v>122</v>
      </c>
      <c r="E59" s="108"/>
    </row>
    <row r="60" spans="3:5">
      <c r="C60" s="129"/>
      <c r="D60" s="107" t="s">
        <v>123</v>
      </c>
      <c r="E60" s="108"/>
    </row>
    <row r="61" spans="3:5">
      <c r="C61" s="129">
        <v>27</v>
      </c>
      <c r="D61" s="107" t="s">
        <v>124</v>
      </c>
      <c r="E61" s="104">
        <v>-5449491</v>
      </c>
    </row>
    <row r="62" spans="3:5">
      <c r="C62" s="270">
        <v>28</v>
      </c>
      <c r="D62" s="109" t="s">
        <v>125</v>
      </c>
      <c r="E62" s="268">
        <f>SUM(E28:E42)+E46+E47+E51+E52+E53+E61</f>
        <v>-311098957</v>
      </c>
    </row>
    <row r="63" spans="3:5">
      <c r="C63" s="269">
        <v>29</v>
      </c>
      <c r="D63" s="111" t="s">
        <v>126</v>
      </c>
      <c r="E63" s="112">
        <f>IF(E62&gt;0,E24-E62,+E24+E62)</f>
        <v>1005684129</v>
      </c>
    </row>
    <row r="64" spans="3:5">
      <c r="C64" s="17"/>
      <c r="D64" s="12"/>
      <c r="E64" s="11"/>
    </row>
    <row r="65" spans="3:5">
      <c r="C65" s="120"/>
      <c r="D65" s="115" t="s">
        <v>127</v>
      </c>
      <c r="E65" s="121"/>
    </row>
    <row r="66" spans="3:5">
      <c r="C66" s="118"/>
      <c r="D66" s="113"/>
      <c r="E66" s="119"/>
    </row>
    <row r="67" spans="3:5">
      <c r="C67" s="129">
        <v>30</v>
      </c>
      <c r="D67" s="107" t="s">
        <v>74</v>
      </c>
      <c r="E67" s="108"/>
    </row>
    <row r="68" spans="3:5">
      <c r="C68" s="129">
        <v>31</v>
      </c>
      <c r="D68" s="107" t="s">
        <v>128</v>
      </c>
      <c r="E68" s="108"/>
    </row>
    <row r="69" spans="3:5">
      <c r="C69" s="129">
        <v>32</v>
      </c>
      <c r="D69" s="107" t="s">
        <v>129</v>
      </c>
      <c r="E69" s="108"/>
    </row>
    <row r="70" spans="3:5">
      <c r="C70" s="129">
        <v>33</v>
      </c>
      <c r="D70" s="107" t="s">
        <v>130</v>
      </c>
      <c r="E70" s="104">
        <v>100000000</v>
      </c>
    </row>
    <row r="71" spans="3:5">
      <c r="C71" s="129"/>
      <c r="D71" s="107" t="s">
        <v>131</v>
      </c>
      <c r="E71" s="108"/>
    </row>
    <row r="72" spans="3:5" ht="22.5">
      <c r="C72" s="129">
        <v>34</v>
      </c>
      <c r="D72" s="107" t="s">
        <v>132</v>
      </c>
      <c r="E72" s="108"/>
    </row>
    <row r="73" spans="3:5">
      <c r="C73" s="129">
        <v>35</v>
      </c>
      <c r="D73" s="107" t="s">
        <v>133</v>
      </c>
      <c r="E73" s="108"/>
    </row>
    <row r="74" spans="3:5">
      <c r="C74" s="269">
        <v>36</v>
      </c>
      <c r="D74" s="111" t="s">
        <v>134</v>
      </c>
      <c r="E74" s="112">
        <f>E67+E70+E72</f>
        <v>100000000</v>
      </c>
    </row>
    <row r="75" spans="3:5">
      <c r="C75" s="18"/>
      <c r="D75" s="13"/>
      <c r="E75" s="14"/>
    </row>
    <row r="76" spans="3:5">
      <c r="C76" s="120"/>
      <c r="D76" s="115" t="s">
        <v>135</v>
      </c>
      <c r="E76" s="121"/>
    </row>
    <row r="77" spans="3:5">
      <c r="C77" s="118"/>
      <c r="D77" s="113"/>
      <c r="E77" s="119"/>
    </row>
    <row r="78" spans="3:5">
      <c r="C78" s="129">
        <v>37</v>
      </c>
      <c r="D78" s="107" t="s">
        <v>136</v>
      </c>
      <c r="E78" s="108"/>
    </row>
    <row r="79" spans="3:5" ht="22.5">
      <c r="C79" s="129">
        <v>38</v>
      </c>
      <c r="D79" s="107" t="s">
        <v>137</v>
      </c>
      <c r="E79" s="108"/>
    </row>
    <row r="80" spans="3:5" ht="33.75">
      <c r="C80" s="129">
        <v>39</v>
      </c>
      <c r="D80" s="107" t="s">
        <v>138</v>
      </c>
      <c r="E80" s="108"/>
    </row>
    <row r="81" spans="3:5" ht="33.75">
      <c r="C81" s="129">
        <v>40</v>
      </c>
      <c r="D81" s="107" t="s">
        <v>139</v>
      </c>
      <c r="E81" s="108"/>
    </row>
    <row r="82" spans="3:5">
      <c r="C82" s="129">
        <v>41</v>
      </c>
      <c r="D82" s="107" t="s">
        <v>140</v>
      </c>
      <c r="E82" s="108"/>
    </row>
    <row r="83" spans="3:5" ht="22.5">
      <c r="C83" s="129" t="s">
        <v>141</v>
      </c>
      <c r="D83" s="107" t="s">
        <v>142</v>
      </c>
      <c r="E83" s="108"/>
    </row>
    <row r="84" spans="3:5">
      <c r="C84" s="129"/>
      <c r="D84" s="107" t="s">
        <v>143</v>
      </c>
      <c r="E84" s="108"/>
    </row>
    <row r="85" spans="3:5" ht="22.5">
      <c r="C85" s="129" t="s">
        <v>144</v>
      </c>
      <c r="D85" s="107" t="s">
        <v>145</v>
      </c>
      <c r="E85" s="108"/>
    </row>
    <row r="86" spans="3:5">
      <c r="C86" s="129"/>
      <c r="D86" s="107" t="s">
        <v>143</v>
      </c>
      <c r="E86" s="108"/>
    </row>
    <row r="87" spans="3:5" ht="22.5">
      <c r="C87" s="129" t="s">
        <v>146</v>
      </c>
      <c r="D87" s="107" t="s">
        <v>147</v>
      </c>
      <c r="E87" s="108"/>
    </row>
    <row r="88" spans="3:5">
      <c r="C88" s="129"/>
      <c r="D88" s="107" t="s">
        <v>148</v>
      </c>
      <c r="E88" s="108"/>
    </row>
    <row r="89" spans="3:5">
      <c r="C89" s="129"/>
      <c r="D89" s="107" t="s">
        <v>149</v>
      </c>
      <c r="E89" s="108"/>
    </row>
    <row r="90" spans="3:5">
      <c r="C90" s="129"/>
      <c r="D90" s="107" t="s">
        <v>123</v>
      </c>
      <c r="E90" s="108"/>
    </row>
    <row r="91" spans="3:5">
      <c r="C91" s="129">
        <v>42</v>
      </c>
      <c r="D91" s="107" t="s">
        <v>150</v>
      </c>
      <c r="E91" s="108"/>
    </row>
    <row r="92" spans="3:5">
      <c r="C92" s="270">
        <v>43</v>
      </c>
      <c r="D92" s="109" t="s">
        <v>151</v>
      </c>
      <c r="E92" s="110">
        <f>SUM(E78:E82)+E91</f>
        <v>0</v>
      </c>
    </row>
    <row r="93" spans="3:5">
      <c r="C93" s="270">
        <v>44</v>
      </c>
      <c r="D93" s="109" t="s">
        <v>15</v>
      </c>
      <c r="E93" s="110">
        <f>+E74+E92</f>
        <v>100000000</v>
      </c>
    </row>
    <row r="94" spans="3:5">
      <c r="C94" s="269">
        <v>45</v>
      </c>
      <c r="D94" s="111" t="s">
        <v>152</v>
      </c>
      <c r="E94" s="112">
        <f>+E63+E93</f>
        <v>1105684129</v>
      </c>
    </row>
    <row r="95" spans="3:5">
      <c r="C95" s="6"/>
      <c r="D95" s="15"/>
      <c r="E95" s="16"/>
    </row>
    <row r="96" spans="3:5">
      <c r="C96" s="122"/>
      <c r="D96" s="115" t="s">
        <v>414</v>
      </c>
      <c r="E96" s="123"/>
    </row>
    <row r="97" spans="3:5">
      <c r="C97" s="117"/>
      <c r="D97" s="71"/>
      <c r="E97" s="72"/>
    </row>
    <row r="98" spans="3:5">
      <c r="C98" s="129">
        <v>46</v>
      </c>
      <c r="D98" s="107" t="s">
        <v>74</v>
      </c>
      <c r="E98" s="108"/>
    </row>
    <row r="99" spans="3:5">
      <c r="C99" s="129">
        <v>47</v>
      </c>
      <c r="D99" s="107" t="s">
        <v>153</v>
      </c>
      <c r="E99" s="108">
        <v>125000000</v>
      </c>
    </row>
    <row r="100" spans="3:5">
      <c r="C100" s="129"/>
      <c r="D100" s="107" t="s">
        <v>154</v>
      </c>
      <c r="E100" s="108"/>
    </row>
    <row r="101" spans="3:5" ht="22.5">
      <c r="C101" s="129">
        <v>48</v>
      </c>
      <c r="D101" s="107" t="s">
        <v>155</v>
      </c>
      <c r="E101" s="108"/>
    </row>
    <row r="102" spans="3:5">
      <c r="C102" s="129">
        <v>49</v>
      </c>
      <c r="D102" s="107" t="s">
        <v>133</v>
      </c>
      <c r="E102" s="108"/>
    </row>
    <row r="103" spans="3:5">
      <c r="C103" s="129">
        <v>50</v>
      </c>
      <c r="D103" s="107" t="s">
        <v>156</v>
      </c>
      <c r="E103" s="108"/>
    </row>
    <row r="104" spans="3:5">
      <c r="C104" s="269">
        <v>51</v>
      </c>
      <c r="D104" s="111" t="s">
        <v>157</v>
      </c>
      <c r="E104" s="112">
        <f>SUM(E98:E101)+E103</f>
        <v>125000000</v>
      </c>
    </row>
    <row r="105" spans="3:5">
      <c r="C105" s="6"/>
      <c r="D105" s="15"/>
      <c r="E105" s="16"/>
    </row>
    <row r="106" spans="3:5">
      <c r="C106" s="120"/>
      <c r="D106" s="115" t="s">
        <v>158</v>
      </c>
      <c r="E106" s="121"/>
    </row>
    <row r="107" spans="3:5">
      <c r="C107" s="118"/>
      <c r="D107" s="113"/>
      <c r="E107" s="119"/>
    </row>
    <row r="108" spans="3:5">
      <c r="C108" s="129">
        <v>52</v>
      </c>
      <c r="D108" s="107" t="s">
        <v>159</v>
      </c>
      <c r="E108" s="108"/>
    </row>
    <row r="109" spans="3:5" ht="22.5">
      <c r="C109" s="129">
        <v>53</v>
      </c>
      <c r="D109" s="107" t="s">
        <v>160</v>
      </c>
      <c r="E109" s="108"/>
    </row>
    <row r="110" spans="3:5" ht="33.75">
      <c r="C110" s="129">
        <v>54</v>
      </c>
      <c r="D110" s="107" t="s">
        <v>161</v>
      </c>
      <c r="E110" s="108"/>
    </row>
    <row r="111" spans="3:5">
      <c r="C111" s="129" t="s">
        <v>162</v>
      </c>
      <c r="D111" s="107" t="s">
        <v>163</v>
      </c>
      <c r="E111" s="108"/>
    </row>
    <row r="112" spans="3:5">
      <c r="C112" s="129" t="s">
        <v>164</v>
      </c>
      <c r="D112" s="107" t="s">
        <v>165</v>
      </c>
      <c r="E112" s="108"/>
    </row>
    <row r="113" spans="3:5" ht="33.75">
      <c r="C113" s="129">
        <v>55</v>
      </c>
      <c r="D113" s="107" t="s">
        <v>166</v>
      </c>
      <c r="E113" s="108"/>
    </row>
    <row r="114" spans="3:5">
      <c r="C114" s="129">
        <v>56</v>
      </c>
      <c r="D114" s="107" t="s">
        <v>167</v>
      </c>
      <c r="E114" s="108"/>
    </row>
    <row r="115" spans="3:5" ht="22.5">
      <c r="C115" s="129" t="s">
        <v>168</v>
      </c>
      <c r="D115" s="107" t="s">
        <v>169</v>
      </c>
      <c r="E115" s="108"/>
    </row>
    <row r="116" spans="3:5">
      <c r="C116" s="129"/>
      <c r="D116" s="107" t="s">
        <v>143</v>
      </c>
      <c r="E116" s="108"/>
    </row>
    <row r="117" spans="3:5" ht="22.5">
      <c r="C117" s="129" t="s">
        <v>170</v>
      </c>
      <c r="D117" s="107" t="s">
        <v>171</v>
      </c>
      <c r="E117" s="108"/>
    </row>
    <row r="118" spans="3:5">
      <c r="C118" s="129"/>
      <c r="D118" s="107" t="s">
        <v>143</v>
      </c>
      <c r="E118" s="108"/>
    </row>
    <row r="119" spans="3:5" ht="22.5">
      <c r="C119" s="129" t="s">
        <v>172</v>
      </c>
      <c r="D119" s="107" t="s">
        <v>173</v>
      </c>
      <c r="E119" s="108"/>
    </row>
    <row r="120" spans="3:5">
      <c r="C120" s="270">
        <v>57</v>
      </c>
      <c r="D120" s="109" t="s">
        <v>174</v>
      </c>
      <c r="E120" s="110">
        <f>SUM(E108:E110)+E113+E114</f>
        <v>0</v>
      </c>
    </row>
    <row r="121" spans="3:5">
      <c r="C121" s="270">
        <v>58</v>
      </c>
      <c r="D121" s="109" t="s">
        <v>14</v>
      </c>
      <c r="E121" s="110">
        <f>IF(E120&gt;0,E104-E120,E104+E120)</f>
        <v>125000000</v>
      </c>
    </row>
    <row r="122" spans="3:5">
      <c r="C122" s="269">
        <v>59</v>
      </c>
      <c r="D122" s="111" t="s">
        <v>0</v>
      </c>
      <c r="E122" s="112">
        <f>E94+E121</f>
        <v>1230684129</v>
      </c>
    </row>
    <row r="123" spans="3:5">
      <c r="C123" s="129" t="s">
        <v>175</v>
      </c>
      <c r="D123" s="107" t="s">
        <v>176</v>
      </c>
      <c r="E123" s="108"/>
    </row>
    <row r="124" spans="3:5">
      <c r="C124" s="129"/>
      <c r="D124" s="107" t="s">
        <v>177</v>
      </c>
      <c r="E124" s="108"/>
    </row>
    <row r="125" spans="3:5">
      <c r="C125" s="129"/>
      <c r="D125" s="107" t="s">
        <v>178</v>
      </c>
      <c r="E125" s="108"/>
    </row>
    <row r="126" spans="3:5">
      <c r="C126" s="129"/>
      <c r="D126" s="107" t="s">
        <v>179</v>
      </c>
      <c r="E126" s="108"/>
    </row>
    <row r="127" spans="3:5">
      <c r="C127" s="269">
        <v>60</v>
      </c>
      <c r="D127" s="111" t="s">
        <v>180</v>
      </c>
      <c r="E127" s="112">
        <v>6194986877</v>
      </c>
    </row>
    <row r="128" spans="3:5">
      <c r="C128" s="70"/>
      <c r="D128" s="15"/>
      <c r="E128" s="16"/>
    </row>
    <row r="129" spans="3:5">
      <c r="C129" s="271"/>
      <c r="D129" s="115" t="s">
        <v>181</v>
      </c>
      <c r="E129" s="121"/>
    </row>
    <row r="130" spans="3:5">
      <c r="C130" s="133"/>
      <c r="D130" s="113"/>
      <c r="E130" s="119"/>
    </row>
    <row r="131" spans="3:5">
      <c r="C131" s="129">
        <v>61</v>
      </c>
      <c r="D131" s="107" t="s">
        <v>182</v>
      </c>
      <c r="E131" s="124">
        <f>+E63/E127</f>
        <v>0.16233837923592426</v>
      </c>
    </row>
    <row r="132" spans="3:5">
      <c r="C132" s="129">
        <v>62</v>
      </c>
      <c r="D132" s="107" t="s">
        <v>183</v>
      </c>
      <c r="E132" s="124">
        <f>+E94/E127</f>
        <v>0.17848046347039906</v>
      </c>
    </row>
    <row r="133" spans="3:5">
      <c r="C133" s="269">
        <v>63</v>
      </c>
      <c r="D133" s="111" t="s">
        <v>184</v>
      </c>
      <c r="E133" s="125">
        <f>+E122/E127</f>
        <v>0.19865806876349257</v>
      </c>
    </row>
    <row r="134" spans="3:5">
      <c r="C134" s="129">
        <v>64</v>
      </c>
      <c r="D134" s="107" t="s">
        <v>185</v>
      </c>
      <c r="E134" s="124">
        <v>7.4999999999999997E-2</v>
      </c>
    </row>
    <row r="135" spans="3:5">
      <c r="C135" s="129">
        <v>65</v>
      </c>
      <c r="D135" s="107" t="s">
        <v>186</v>
      </c>
      <c r="E135" s="126">
        <v>2.5000000000000001E-2</v>
      </c>
    </row>
    <row r="136" spans="3:5">
      <c r="C136" s="129">
        <v>66</v>
      </c>
      <c r="D136" s="107" t="s">
        <v>187</v>
      </c>
      <c r="E136" s="126">
        <v>0.02</v>
      </c>
    </row>
    <row r="137" spans="3:5">
      <c r="C137" s="129">
        <v>67</v>
      </c>
      <c r="D137" s="107" t="s">
        <v>188</v>
      </c>
      <c r="E137" s="126">
        <v>0.03</v>
      </c>
    </row>
    <row r="138" spans="3:5">
      <c r="C138" s="129" t="s">
        <v>189</v>
      </c>
      <c r="D138" s="107" t="s">
        <v>190</v>
      </c>
      <c r="E138" s="108">
        <v>0</v>
      </c>
    </row>
    <row r="139" spans="3:5">
      <c r="C139" s="129">
        <v>68</v>
      </c>
      <c r="D139" s="107" t="s">
        <v>191</v>
      </c>
      <c r="E139" s="124">
        <f>(E63-(E135*E127)-(E127*E136)-(E127*E137))/E127</f>
        <v>8.7338379235924274E-2</v>
      </c>
    </row>
    <row r="140" spans="3:5">
      <c r="C140" s="129">
        <v>69</v>
      </c>
      <c r="D140" s="107" t="s">
        <v>192</v>
      </c>
      <c r="E140" s="108"/>
    </row>
    <row r="141" spans="3:5">
      <c r="C141" s="129">
        <v>70</v>
      </c>
      <c r="D141" s="107" t="s">
        <v>192</v>
      </c>
      <c r="E141" s="108"/>
    </row>
    <row r="142" spans="3:5">
      <c r="C142" s="134">
        <v>71</v>
      </c>
      <c r="D142" s="127" t="s">
        <v>192</v>
      </c>
      <c r="E142" s="128"/>
    </row>
    <row r="143" spans="3:5">
      <c r="C143" s="70"/>
      <c r="D143" s="15"/>
      <c r="E143" s="16"/>
    </row>
    <row r="144" spans="3:5">
      <c r="C144" s="271"/>
      <c r="D144" s="115" t="s">
        <v>181</v>
      </c>
      <c r="E144" s="121"/>
    </row>
    <row r="145" spans="3:5">
      <c r="C145" s="133"/>
      <c r="D145" s="113"/>
      <c r="E145" s="119"/>
    </row>
    <row r="146" spans="3:5" ht="33.75">
      <c r="C146" s="129">
        <v>72</v>
      </c>
      <c r="D146" s="107" t="s">
        <v>193</v>
      </c>
      <c r="E146" s="130">
        <v>6196461</v>
      </c>
    </row>
    <row r="147" spans="3:5" ht="33.75">
      <c r="C147" s="129">
        <v>73</v>
      </c>
      <c r="D147" s="107" t="s">
        <v>194</v>
      </c>
      <c r="E147" s="130">
        <v>127749271</v>
      </c>
    </row>
    <row r="148" spans="3:5">
      <c r="C148" s="129">
        <v>74</v>
      </c>
      <c r="D148" s="107" t="s">
        <v>90</v>
      </c>
      <c r="E148" s="108"/>
    </row>
    <row r="149" spans="3:5" ht="22.5">
      <c r="C149" s="129">
        <v>75</v>
      </c>
      <c r="D149" s="107" t="s">
        <v>195</v>
      </c>
      <c r="E149" s="108"/>
    </row>
    <row r="150" spans="3:5">
      <c r="C150" s="131"/>
      <c r="D150" s="132"/>
      <c r="E150" s="114"/>
    </row>
    <row r="151" spans="3:5">
      <c r="C151" s="133"/>
      <c r="D151" s="113" t="s">
        <v>196</v>
      </c>
      <c r="E151" s="119"/>
    </row>
    <row r="152" spans="3:5">
      <c r="C152" s="129">
        <v>76</v>
      </c>
      <c r="D152" s="107" t="s">
        <v>197</v>
      </c>
      <c r="E152" s="108">
        <v>0</v>
      </c>
    </row>
    <row r="153" spans="3:5">
      <c r="C153" s="129">
        <v>77</v>
      </c>
      <c r="D153" s="107" t="s">
        <v>198</v>
      </c>
      <c r="E153" s="108"/>
    </row>
    <row r="154" spans="3:5">
      <c r="C154" s="129">
        <v>78</v>
      </c>
      <c r="D154" s="107" t="s">
        <v>156</v>
      </c>
      <c r="E154" s="108"/>
    </row>
    <row r="155" spans="3:5">
      <c r="C155" s="134">
        <v>79</v>
      </c>
      <c r="D155" s="127" t="s">
        <v>199</v>
      </c>
      <c r="E155" s="128"/>
    </row>
    <row r="156" spans="3:5">
      <c r="C156" s="70"/>
      <c r="D156" s="15"/>
      <c r="E156" s="16"/>
    </row>
    <row r="157" spans="3:5">
      <c r="C157" s="271"/>
      <c r="D157" s="115" t="s">
        <v>200</v>
      </c>
      <c r="E157" s="121"/>
    </row>
    <row r="158" spans="3:5">
      <c r="C158" s="133"/>
      <c r="D158" s="113"/>
      <c r="E158" s="119"/>
    </row>
    <row r="159" spans="3:5" ht="15.75" customHeight="1">
      <c r="C159" s="129">
        <v>80</v>
      </c>
      <c r="D159" s="107" t="s">
        <v>201</v>
      </c>
      <c r="E159" s="108"/>
    </row>
    <row r="160" spans="3:5">
      <c r="C160" s="129">
        <v>81</v>
      </c>
      <c r="D160" s="107" t="s">
        <v>202</v>
      </c>
      <c r="E160" s="108">
        <v>0</v>
      </c>
    </row>
    <row r="161" spans="3:5">
      <c r="C161" s="129">
        <v>82</v>
      </c>
      <c r="D161" s="107" t="s">
        <v>203</v>
      </c>
      <c r="E161" s="108"/>
    </row>
    <row r="162" spans="3:5">
      <c r="C162" s="129">
        <v>83</v>
      </c>
      <c r="D162" s="107" t="s">
        <v>204</v>
      </c>
      <c r="E162" s="108"/>
    </row>
    <row r="163" spans="3:5">
      <c r="C163" s="129">
        <v>84</v>
      </c>
      <c r="D163" s="107" t="s">
        <v>205</v>
      </c>
      <c r="E163" s="108"/>
    </row>
    <row r="164" spans="3:5">
      <c r="C164" s="134">
        <v>85</v>
      </c>
      <c r="D164" s="127" t="s">
        <v>206</v>
      </c>
      <c r="E164" s="128"/>
    </row>
    <row r="165" spans="3:5">
      <c r="C165" s="272"/>
    </row>
    <row r="166" spans="3:5">
      <c r="C166" s="272"/>
    </row>
    <row r="167" spans="3:5">
      <c r="C167" s="272"/>
    </row>
    <row r="168" spans="3:5">
      <c r="C168" s="272"/>
    </row>
    <row r="169" spans="3:5">
      <c r="C169" s="272"/>
    </row>
    <row r="170" spans="3:5">
      <c r="C170" s="272"/>
    </row>
    <row r="171" spans="3:5">
      <c r="C171" s="272"/>
    </row>
    <row r="172" spans="3:5">
      <c r="C172" s="272"/>
    </row>
    <row r="173" spans="3:5">
      <c r="C173" s="272"/>
    </row>
    <row r="174" spans="3:5">
      <c r="C174" s="272"/>
    </row>
    <row r="175" spans="3:5">
      <c r="C175" s="272"/>
    </row>
    <row r="176" spans="3:5">
      <c r="C176" s="272"/>
    </row>
    <row r="177" spans="3:3">
      <c r="C177" s="272"/>
    </row>
    <row r="178" spans="3:3">
      <c r="C178" s="272"/>
    </row>
    <row r="179" spans="3:3">
      <c r="C179" s="272"/>
    </row>
    <row r="180" spans="3:3">
      <c r="C180" s="272"/>
    </row>
    <row r="181" spans="3:3">
      <c r="C181" s="272"/>
    </row>
    <row r="182" spans="3:3">
      <c r="C182" s="272"/>
    </row>
    <row r="183" spans="3:3">
      <c r="C183" s="272"/>
    </row>
    <row r="184" spans="3:3">
      <c r="C184" s="272"/>
    </row>
    <row r="185" spans="3:3">
      <c r="C185" s="272"/>
    </row>
    <row r="186" spans="3:3">
      <c r="C186" s="272"/>
    </row>
    <row r="187" spans="3:3">
      <c r="C187" s="272"/>
    </row>
    <row r="188" spans="3:3">
      <c r="C188" s="272"/>
    </row>
    <row r="189" spans="3:3">
      <c r="C189" s="272"/>
    </row>
    <row r="190" spans="3:3">
      <c r="C190" s="272"/>
    </row>
    <row r="191" spans="3:3">
      <c r="C191" s="272"/>
    </row>
    <row r="192" spans="3:3">
      <c r="C192" s="272"/>
    </row>
    <row r="193" spans="3:3">
      <c r="C193" s="272"/>
    </row>
    <row r="194" spans="3:3">
      <c r="C194" s="272"/>
    </row>
    <row r="195" spans="3:3">
      <c r="C195" s="272"/>
    </row>
    <row r="196" spans="3:3">
      <c r="C196" s="272"/>
    </row>
    <row r="197" spans="3:3">
      <c r="C197" s="272"/>
    </row>
    <row r="198" spans="3:3">
      <c r="C198" s="272"/>
    </row>
    <row r="199" spans="3:3">
      <c r="C199" s="272"/>
    </row>
    <row r="200" spans="3:3">
      <c r="C200" s="272"/>
    </row>
    <row r="201" spans="3:3">
      <c r="C201" s="272"/>
    </row>
    <row r="202" spans="3:3">
      <c r="C202" s="272"/>
    </row>
    <row r="203" spans="3:3">
      <c r="C203" s="272"/>
    </row>
    <row r="204" spans="3:3">
      <c r="C204" s="272"/>
    </row>
    <row r="205" spans="3:3">
      <c r="C205" s="272"/>
    </row>
    <row r="206" spans="3:3">
      <c r="C206" s="272"/>
    </row>
    <row r="207" spans="3:3">
      <c r="C207" s="272"/>
    </row>
    <row r="208" spans="3:3">
      <c r="C208" s="272"/>
    </row>
    <row r="209" spans="3:3">
      <c r="C209" s="272"/>
    </row>
    <row r="210" spans="3:3">
      <c r="C210" s="272"/>
    </row>
    <row r="211" spans="3:3">
      <c r="C211" s="272"/>
    </row>
    <row r="212" spans="3:3">
      <c r="C212" s="272"/>
    </row>
    <row r="213" spans="3:3">
      <c r="C213" s="272"/>
    </row>
    <row r="214" spans="3:3">
      <c r="C214" s="272"/>
    </row>
    <row r="215" spans="3:3">
      <c r="C215" s="272"/>
    </row>
    <row r="216" spans="3:3">
      <c r="C216" s="272"/>
    </row>
    <row r="217" spans="3:3">
      <c r="C217" s="272"/>
    </row>
    <row r="218" spans="3:3">
      <c r="C218" s="272"/>
    </row>
    <row r="219" spans="3:3">
      <c r="C219" s="272"/>
    </row>
    <row r="220" spans="3:3">
      <c r="C220" s="272"/>
    </row>
    <row r="221" spans="3:3">
      <c r="C221" s="272"/>
    </row>
    <row r="222" spans="3:3">
      <c r="C222" s="272"/>
    </row>
    <row r="223" spans="3:3">
      <c r="C223" s="272"/>
    </row>
    <row r="224" spans="3:3">
      <c r="C224" s="272"/>
    </row>
    <row r="225" spans="3:3">
      <c r="C225" s="272"/>
    </row>
    <row r="226" spans="3:3">
      <c r="C226" s="272"/>
    </row>
    <row r="227" spans="3:3">
      <c r="C227" s="272"/>
    </row>
    <row r="228" spans="3:3">
      <c r="C228" s="272"/>
    </row>
    <row r="229" spans="3:3">
      <c r="C229" s="272"/>
    </row>
    <row r="230" spans="3:3">
      <c r="C230" s="272"/>
    </row>
    <row r="231" spans="3:3">
      <c r="C231" s="272"/>
    </row>
    <row r="232" spans="3:3">
      <c r="C232" s="272"/>
    </row>
    <row r="233" spans="3:3">
      <c r="C233" s="272"/>
    </row>
    <row r="234" spans="3:3">
      <c r="C234" s="272"/>
    </row>
    <row r="235" spans="3:3">
      <c r="C235" s="272"/>
    </row>
    <row r="236" spans="3:3">
      <c r="C236" s="272"/>
    </row>
    <row r="237" spans="3:3">
      <c r="C237" s="272"/>
    </row>
    <row r="238" spans="3:3">
      <c r="C238" s="272"/>
    </row>
    <row r="239" spans="3:3">
      <c r="C239" s="272"/>
    </row>
    <row r="240" spans="3:3">
      <c r="C240" s="272"/>
    </row>
    <row r="241" spans="3:3">
      <c r="C241" s="272"/>
    </row>
    <row r="242" spans="3:3">
      <c r="C242" s="272"/>
    </row>
    <row r="243" spans="3:3">
      <c r="C243" s="272"/>
    </row>
    <row r="244" spans="3:3">
      <c r="C244" s="272"/>
    </row>
    <row r="245" spans="3:3">
      <c r="C245" s="272"/>
    </row>
    <row r="246" spans="3:3">
      <c r="C246" s="272"/>
    </row>
    <row r="247" spans="3:3">
      <c r="C247" s="272"/>
    </row>
    <row r="248" spans="3:3">
      <c r="C248" s="272"/>
    </row>
    <row r="249" spans="3:3">
      <c r="C249" s="272"/>
    </row>
    <row r="250" spans="3:3">
      <c r="C250" s="272"/>
    </row>
    <row r="251" spans="3:3">
      <c r="C251" s="272"/>
    </row>
    <row r="252" spans="3:3">
      <c r="C252" s="272"/>
    </row>
    <row r="253" spans="3:3">
      <c r="C253" s="272"/>
    </row>
    <row r="254" spans="3:3">
      <c r="C254" s="272"/>
    </row>
    <row r="255" spans="3:3">
      <c r="C255" s="272"/>
    </row>
    <row r="256" spans="3:3">
      <c r="C256" s="272"/>
    </row>
    <row r="257" spans="3:3">
      <c r="C257" s="272"/>
    </row>
    <row r="258" spans="3:3">
      <c r="C258" s="272"/>
    </row>
    <row r="259" spans="3:3">
      <c r="C259" s="272"/>
    </row>
    <row r="260" spans="3:3">
      <c r="C260" s="272"/>
    </row>
    <row r="261" spans="3:3">
      <c r="C261" s="272"/>
    </row>
    <row r="262" spans="3:3">
      <c r="C262" s="272"/>
    </row>
    <row r="263" spans="3:3">
      <c r="C263" s="272"/>
    </row>
    <row r="264" spans="3:3">
      <c r="C264" s="272"/>
    </row>
    <row r="265" spans="3:3">
      <c r="C265" s="272"/>
    </row>
    <row r="266" spans="3:3">
      <c r="C266" s="272"/>
    </row>
    <row r="267" spans="3:3">
      <c r="C267" s="272"/>
    </row>
    <row r="268" spans="3:3">
      <c r="C268" s="272"/>
    </row>
    <row r="269" spans="3:3">
      <c r="C269" s="272"/>
    </row>
    <row r="270" spans="3:3">
      <c r="C270" s="272"/>
    </row>
    <row r="271" spans="3:3">
      <c r="C271" s="272"/>
    </row>
    <row r="272" spans="3:3">
      <c r="C272" s="272"/>
    </row>
    <row r="273" spans="3:3">
      <c r="C273" s="272"/>
    </row>
    <row r="274" spans="3:3">
      <c r="C274" s="272"/>
    </row>
    <row r="275" spans="3:3">
      <c r="C275" s="272"/>
    </row>
    <row r="276" spans="3:3">
      <c r="C276" s="272"/>
    </row>
    <row r="277" spans="3:3">
      <c r="C277" s="272"/>
    </row>
    <row r="278" spans="3:3">
      <c r="C278" s="272"/>
    </row>
    <row r="279" spans="3:3">
      <c r="C279" s="272"/>
    </row>
    <row r="280" spans="3:3">
      <c r="C280" s="272"/>
    </row>
    <row r="281" spans="3:3">
      <c r="C281" s="272"/>
    </row>
    <row r="282" spans="3:3">
      <c r="C282" s="272"/>
    </row>
    <row r="283" spans="3:3">
      <c r="C283" s="272"/>
    </row>
    <row r="284" spans="3:3">
      <c r="C284" s="272"/>
    </row>
    <row r="285" spans="3:3">
      <c r="C285" s="272"/>
    </row>
    <row r="286" spans="3:3">
      <c r="C286" s="272"/>
    </row>
    <row r="287" spans="3:3">
      <c r="C287" s="272"/>
    </row>
    <row r="288" spans="3:3">
      <c r="C288" s="272"/>
    </row>
    <row r="289" spans="3:3">
      <c r="C289" s="272"/>
    </row>
    <row r="290" spans="3:3">
      <c r="C290" s="272"/>
    </row>
    <row r="291" spans="3:3">
      <c r="C291" s="272"/>
    </row>
    <row r="292" spans="3:3">
      <c r="C292" s="272"/>
    </row>
    <row r="293" spans="3:3">
      <c r="C293" s="272"/>
    </row>
    <row r="294" spans="3:3">
      <c r="C294" s="272"/>
    </row>
    <row r="295" spans="3:3">
      <c r="C295" s="272"/>
    </row>
    <row r="296" spans="3:3">
      <c r="C296" s="272"/>
    </row>
    <row r="297" spans="3:3">
      <c r="C297" s="272"/>
    </row>
    <row r="298" spans="3:3">
      <c r="C298" s="272"/>
    </row>
    <row r="299" spans="3:3">
      <c r="C299" s="272"/>
    </row>
    <row r="300" spans="3:3">
      <c r="C300" s="272"/>
    </row>
    <row r="301" spans="3:3">
      <c r="C301" s="272"/>
    </row>
    <row r="302" spans="3:3">
      <c r="C302" s="272"/>
    </row>
    <row r="303" spans="3:3">
      <c r="C303" s="272"/>
    </row>
    <row r="304" spans="3:3">
      <c r="C304" s="272"/>
    </row>
    <row r="305" spans="3:3">
      <c r="C305" s="272"/>
    </row>
    <row r="306" spans="3:3">
      <c r="C306" s="272"/>
    </row>
    <row r="307" spans="3:3">
      <c r="C307" s="272"/>
    </row>
    <row r="308" spans="3:3">
      <c r="C308" s="272"/>
    </row>
    <row r="309" spans="3:3">
      <c r="C309" s="272"/>
    </row>
    <row r="310" spans="3:3">
      <c r="C310" s="272"/>
    </row>
    <row r="311" spans="3:3">
      <c r="C311" s="272"/>
    </row>
    <row r="312" spans="3:3">
      <c r="C312" s="272"/>
    </row>
    <row r="313" spans="3:3">
      <c r="C313" s="272"/>
    </row>
    <row r="314" spans="3:3">
      <c r="C314" s="272"/>
    </row>
    <row r="315" spans="3:3">
      <c r="C315" s="272"/>
    </row>
    <row r="316" spans="3:3">
      <c r="C316" s="272"/>
    </row>
    <row r="317" spans="3:3">
      <c r="C317" s="272"/>
    </row>
    <row r="318" spans="3:3">
      <c r="C318" s="272"/>
    </row>
    <row r="319" spans="3:3">
      <c r="C319" s="272"/>
    </row>
    <row r="320" spans="3:3">
      <c r="C320" s="272"/>
    </row>
    <row r="321" spans="3:3">
      <c r="C321" s="272"/>
    </row>
    <row r="322" spans="3:3">
      <c r="C322" s="272"/>
    </row>
    <row r="323" spans="3:3">
      <c r="C323" s="272"/>
    </row>
    <row r="324" spans="3:3">
      <c r="C324" s="272"/>
    </row>
    <row r="325" spans="3:3">
      <c r="C325" s="272"/>
    </row>
    <row r="326" spans="3:3">
      <c r="C326" s="272"/>
    </row>
    <row r="327" spans="3:3">
      <c r="C327" s="27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5:H26"/>
  <sheetViews>
    <sheetView showGridLines="0" workbookViewId="0">
      <selection activeCell="E21" sqref="E21"/>
    </sheetView>
  </sheetViews>
  <sheetFormatPr baseColWidth="10" defaultRowHeight="12.75"/>
  <cols>
    <col min="3" max="3" width="5.85546875" customWidth="1"/>
    <col min="4" max="4" width="84.140625" bestFit="1" customWidth="1"/>
    <col min="5" max="5" width="23.7109375" customWidth="1"/>
    <col min="6" max="6" width="13.85546875" bestFit="1" customWidth="1"/>
    <col min="8" max="8" width="13.85546875" bestFit="1" customWidth="1"/>
  </cols>
  <sheetData>
    <row r="5" spans="3:5" ht="15.75">
      <c r="C5" s="7" t="s">
        <v>207</v>
      </c>
      <c r="D5" s="8" t="s">
        <v>1</v>
      </c>
    </row>
    <row r="8" spans="3:5">
      <c r="C8" s="24" t="s">
        <v>288</v>
      </c>
      <c r="D8" s="19" t="s">
        <v>208</v>
      </c>
      <c r="E8" s="20"/>
    </row>
    <row r="9" spans="3:5">
      <c r="C9" s="24"/>
      <c r="D9" s="19"/>
      <c r="E9" s="20"/>
    </row>
    <row r="10" spans="3:5">
      <c r="C10" s="20"/>
      <c r="D10" s="20"/>
      <c r="E10" s="20"/>
    </row>
    <row r="11" spans="3:5">
      <c r="C11" s="88"/>
      <c r="D11" s="87" t="s">
        <v>208</v>
      </c>
      <c r="E11" s="94" t="s">
        <v>221</v>
      </c>
    </row>
    <row r="12" spans="3:5">
      <c r="C12" s="101"/>
      <c r="D12" s="101"/>
      <c r="E12" s="91"/>
    </row>
    <row r="13" spans="3:5">
      <c r="C13" s="89">
        <v>1</v>
      </c>
      <c r="D13" s="90" t="s">
        <v>209</v>
      </c>
      <c r="E13" s="135">
        <v>12632314542.92</v>
      </c>
    </row>
    <row r="14" spans="3:5" ht="22.5">
      <c r="C14" s="131">
        <v>2</v>
      </c>
      <c r="D14" s="90" t="s">
        <v>210</v>
      </c>
      <c r="E14" s="104">
        <f>-5114648932.63-22441604.35</f>
        <v>-5137090536.9800005</v>
      </c>
    </row>
    <row r="15" spans="3:5" ht="33.75">
      <c r="C15" s="131">
        <v>3</v>
      </c>
      <c r="D15" s="90" t="s">
        <v>211</v>
      </c>
      <c r="E15" s="135">
        <v>0</v>
      </c>
    </row>
    <row r="16" spans="3:5">
      <c r="C16" s="131">
        <v>4</v>
      </c>
      <c r="D16" s="90" t="s">
        <v>212</v>
      </c>
      <c r="E16" s="135">
        <v>0</v>
      </c>
    </row>
    <row r="17" spans="3:8">
      <c r="C17" s="131">
        <v>5</v>
      </c>
      <c r="D17" s="90" t="s">
        <v>213</v>
      </c>
      <c r="E17" s="135">
        <v>0</v>
      </c>
    </row>
    <row r="18" spans="3:8" ht="22.5">
      <c r="C18" s="131">
        <v>6</v>
      </c>
      <c r="D18" s="90" t="s">
        <v>214</v>
      </c>
      <c r="E18" s="135">
        <v>950759660</v>
      </c>
    </row>
    <row r="19" spans="3:8" ht="22.5">
      <c r="C19" s="131" t="s">
        <v>219</v>
      </c>
      <c r="D19" s="90" t="s">
        <v>215</v>
      </c>
      <c r="E19" s="135">
        <v>0</v>
      </c>
    </row>
    <row r="20" spans="3:8" ht="22.5">
      <c r="C20" s="131" t="s">
        <v>220</v>
      </c>
      <c r="D20" s="90" t="s">
        <v>216</v>
      </c>
      <c r="E20" s="135">
        <v>0</v>
      </c>
    </row>
    <row r="21" spans="3:8">
      <c r="C21" s="131">
        <v>7</v>
      </c>
      <c r="D21" s="90" t="s">
        <v>217</v>
      </c>
      <c r="E21" s="104">
        <v>-266215623</v>
      </c>
    </row>
    <row r="22" spans="3:8">
      <c r="C22" s="136">
        <v>8</v>
      </c>
      <c r="D22" s="93" t="s">
        <v>218</v>
      </c>
      <c r="E22" s="137">
        <v>8179768043</v>
      </c>
      <c r="H22" s="60"/>
    </row>
    <row r="24" spans="3:8">
      <c r="E24" s="60"/>
      <c r="F24" s="60"/>
    </row>
    <row r="25" spans="3:8">
      <c r="E25" s="60"/>
    </row>
    <row r="26" spans="3:8">
      <c r="E26" s="60"/>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5:E63"/>
  <sheetViews>
    <sheetView showGridLines="0" workbookViewId="0">
      <selection activeCell="D53" sqref="D53"/>
    </sheetView>
  </sheetViews>
  <sheetFormatPr baseColWidth="10" defaultRowHeight="12.75"/>
  <cols>
    <col min="3" max="3" width="5.85546875" customWidth="1"/>
    <col min="4" max="4" width="68.5703125" customWidth="1"/>
    <col min="5" max="5" width="23.7109375" customWidth="1"/>
  </cols>
  <sheetData>
    <row r="5" spans="3:5" ht="15.75">
      <c r="C5" s="7" t="s">
        <v>207</v>
      </c>
      <c r="D5" s="8" t="s">
        <v>1</v>
      </c>
    </row>
    <row r="7" spans="3:5" s="10" customFormat="1" ht="11.25"/>
    <row r="8" spans="3:5" s="10" customFormat="1">
      <c r="C8" s="23" t="s">
        <v>287</v>
      </c>
      <c r="D8" s="19" t="s">
        <v>222</v>
      </c>
      <c r="E8" s="20"/>
    </row>
    <row r="9" spans="3:5" s="10" customFormat="1" ht="11.25">
      <c r="C9" s="20"/>
      <c r="D9" s="20"/>
      <c r="E9" s="20"/>
    </row>
    <row r="10" spans="3:5" s="10" customFormat="1" ht="11.25">
      <c r="C10" s="20"/>
      <c r="D10" s="20"/>
      <c r="E10" s="20"/>
    </row>
    <row r="11" spans="3:5" s="10" customFormat="1" ht="11.25">
      <c r="C11" s="88"/>
      <c r="D11" s="87" t="s">
        <v>227</v>
      </c>
      <c r="E11" s="88" t="s">
        <v>223</v>
      </c>
    </row>
    <row r="12" spans="3:5" s="10" customFormat="1" ht="11.25">
      <c r="C12" s="101"/>
      <c r="D12" s="102"/>
      <c r="E12" s="101"/>
    </row>
    <row r="13" spans="3:5" s="10" customFormat="1" ht="22.5">
      <c r="C13" s="89">
        <v>1</v>
      </c>
      <c r="D13" s="90" t="s">
        <v>224</v>
      </c>
      <c r="E13" s="135">
        <v>7229008383</v>
      </c>
    </row>
    <row r="14" spans="3:5" s="10" customFormat="1" ht="11.25">
      <c r="C14" s="89">
        <v>2</v>
      </c>
      <c r="D14" s="90" t="s">
        <v>225</v>
      </c>
      <c r="E14" s="101"/>
    </row>
    <row r="15" spans="3:5" s="10" customFormat="1" ht="22.5">
      <c r="C15" s="92">
        <v>3</v>
      </c>
      <c r="D15" s="105" t="s">
        <v>226</v>
      </c>
      <c r="E15" s="138">
        <f>E13+E14</f>
        <v>7229008383</v>
      </c>
    </row>
    <row r="16" spans="3:5" s="10" customFormat="1" ht="11.25">
      <c r="C16" s="20"/>
      <c r="D16" s="20"/>
      <c r="E16" s="20"/>
    </row>
    <row r="17" spans="3:5" s="10" customFormat="1" ht="11.25">
      <c r="C17" s="20"/>
      <c r="D17" s="20"/>
      <c r="E17" s="20"/>
    </row>
    <row r="18" spans="3:5" s="10" customFormat="1" ht="11.25">
      <c r="C18" s="88"/>
      <c r="D18" s="105" t="s">
        <v>228</v>
      </c>
      <c r="E18" s="88" t="s">
        <v>223</v>
      </c>
    </row>
    <row r="19" spans="3:5" s="10" customFormat="1" ht="11.25">
      <c r="C19" s="101"/>
      <c r="D19" s="139"/>
      <c r="E19" s="101"/>
    </row>
    <row r="20" spans="3:5" s="10" customFormat="1" ht="22.5">
      <c r="C20" s="89">
        <v>4</v>
      </c>
      <c r="D20" s="90" t="s">
        <v>229</v>
      </c>
      <c r="E20" s="101"/>
    </row>
    <row r="21" spans="3:5" s="10" customFormat="1" ht="11.25">
      <c r="C21" s="89">
        <v>5</v>
      </c>
      <c r="D21" s="90" t="s">
        <v>230</v>
      </c>
      <c r="E21" s="101"/>
    </row>
    <row r="22" spans="3:5" s="10" customFormat="1" ht="11.25">
      <c r="C22" s="89" t="s">
        <v>238</v>
      </c>
      <c r="D22" s="90" t="s">
        <v>231</v>
      </c>
      <c r="E22" s="101"/>
    </row>
    <row r="23" spans="3:5" s="10" customFormat="1" ht="22.5">
      <c r="C23" s="89">
        <v>6</v>
      </c>
      <c r="D23" s="90" t="s">
        <v>232</v>
      </c>
      <c r="E23" s="101"/>
    </row>
    <row r="24" spans="3:5" s="10" customFormat="1" ht="22.5">
      <c r="C24" s="89">
        <v>7</v>
      </c>
      <c r="D24" s="90" t="s">
        <v>233</v>
      </c>
      <c r="E24" s="101"/>
    </row>
    <row r="25" spans="3:5" s="10" customFormat="1" ht="11.25">
      <c r="C25" s="89">
        <v>8</v>
      </c>
      <c r="D25" s="90" t="s">
        <v>234</v>
      </c>
      <c r="E25" s="101"/>
    </row>
    <row r="26" spans="3:5" s="10" customFormat="1" ht="11.25">
      <c r="C26" s="89">
        <v>9</v>
      </c>
      <c r="D26" s="90" t="s">
        <v>235</v>
      </c>
      <c r="E26" s="101"/>
    </row>
    <row r="27" spans="3:5" s="10" customFormat="1" ht="11.25">
      <c r="C27" s="89">
        <v>10</v>
      </c>
      <c r="D27" s="90" t="s">
        <v>236</v>
      </c>
      <c r="E27" s="101"/>
    </row>
    <row r="28" spans="3:5" s="10" customFormat="1" ht="11.25">
      <c r="C28" s="92">
        <v>11</v>
      </c>
      <c r="D28" s="105" t="s">
        <v>237</v>
      </c>
      <c r="E28" s="116">
        <v>0</v>
      </c>
    </row>
    <row r="29" spans="3:5" s="10" customFormat="1" ht="11.25">
      <c r="C29" s="20"/>
      <c r="D29" s="20"/>
      <c r="E29" s="20"/>
    </row>
    <row r="30" spans="3:5" s="10" customFormat="1" ht="11.25">
      <c r="C30" s="20"/>
      <c r="D30" s="20"/>
      <c r="E30" s="20"/>
    </row>
    <row r="31" spans="3:5" s="10" customFormat="1" ht="11.25">
      <c r="C31" s="88"/>
      <c r="D31" s="87" t="s">
        <v>239</v>
      </c>
      <c r="E31" s="88" t="s">
        <v>223</v>
      </c>
    </row>
    <row r="32" spans="3:5" s="10" customFormat="1" ht="11.25">
      <c r="C32" s="101"/>
      <c r="D32" s="102"/>
      <c r="E32" s="101"/>
    </row>
    <row r="33" spans="3:5" s="10" customFormat="1" ht="22.5">
      <c r="C33" s="89">
        <v>12</v>
      </c>
      <c r="D33" s="90" t="s">
        <v>240</v>
      </c>
      <c r="E33" s="101"/>
    </row>
    <row r="34" spans="3:5" s="10" customFormat="1" ht="11.25">
      <c r="C34" s="89">
        <v>13</v>
      </c>
      <c r="D34" s="90" t="s">
        <v>241</v>
      </c>
      <c r="E34" s="101"/>
    </row>
    <row r="35" spans="3:5" s="10" customFormat="1" ht="11.25">
      <c r="C35" s="89">
        <v>14</v>
      </c>
      <c r="D35" s="90" t="s">
        <v>242</v>
      </c>
      <c r="E35" s="101"/>
    </row>
    <row r="36" spans="3:5" s="10" customFormat="1" ht="22.5">
      <c r="C36" s="89" t="s">
        <v>247</v>
      </c>
      <c r="D36" s="90" t="s">
        <v>243</v>
      </c>
      <c r="E36" s="101"/>
    </row>
    <row r="37" spans="3:5" s="10" customFormat="1" ht="11.25">
      <c r="C37" s="89">
        <v>15</v>
      </c>
      <c r="D37" s="90" t="s">
        <v>244</v>
      </c>
      <c r="E37" s="101"/>
    </row>
    <row r="38" spans="3:5" s="10" customFormat="1" ht="11.25">
      <c r="C38" s="89" t="s">
        <v>248</v>
      </c>
      <c r="D38" s="90" t="s">
        <v>245</v>
      </c>
      <c r="E38" s="101"/>
    </row>
    <row r="39" spans="3:5" s="10" customFormat="1" ht="11.25">
      <c r="C39" s="92">
        <v>16</v>
      </c>
      <c r="D39" s="105" t="s">
        <v>246</v>
      </c>
      <c r="E39" s="116">
        <v>0</v>
      </c>
    </row>
    <row r="40" spans="3:5" s="10" customFormat="1" ht="11.25">
      <c r="C40" s="20"/>
      <c r="D40" s="20"/>
      <c r="E40" s="20"/>
    </row>
    <row r="41" spans="3:5" s="10" customFormat="1" ht="11.25">
      <c r="C41" s="20"/>
      <c r="D41" s="20"/>
      <c r="E41" s="20"/>
    </row>
    <row r="42" spans="3:5" s="10" customFormat="1" ht="11.25">
      <c r="C42" s="88"/>
      <c r="D42" s="87" t="s">
        <v>249</v>
      </c>
      <c r="E42" s="88" t="s">
        <v>223</v>
      </c>
    </row>
    <row r="43" spans="3:5" s="10" customFormat="1" ht="11.25">
      <c r="C43" s="101"/>
      <c r="D43" s="102"/>
      <c r="E43" s="101"/>
    </row>
    <row r="44" spans="3:5" s="10" customFormat="1" ht="11.25">
      <c r="C44" s="89">
        <v>17</v>
      </c>
      <c r="D44" s="101" t="s">
        <v>250</v>
      </c>
      <c r="E44" s="135">
        <f>927193129+23556531</f>
        <v>950749660</v>
      </c>
    </row>
    <row r="45" spans="3:5" s="10" customFormat="1" ht="11.25">
      <c r="C45" s="89">
        <v>18</v>
      </c>
      <c r="D45" s="101" t="s">
        <v>252</v>
      </c>
      <c r="E45" s="135">
        <v>0</v>
      </c>
    </row>
    <row r="46" spans="3:5" s="10" customFormat="1" ht="11.25">
      <c r="C46" s="92">
        <v>19</v>
      </c>
      <c r="D46" s="87" t="s">
        <v>251</v>
      </c>
      <c r="E46" s="138">
        <f>E44+E45</f>
        <v>950749660</v>
      </c>
    </row>
    <row r="47" spans="3:5" s="10" customFormat="1" ht="11.25">
      <c r="C47" s="20"/>
      <c r="D47" s="20"/>
      <c r="E47" s="20"/>
    </row>
    <row r="48" spans="3:5" s="10" customFormat="1" ht="11.25">
      <c r="C48" s="20"/>
      <c r="D48" s="20"/>
      <c r="E48" s="20"/>
    </row>
    <row r="49" spans="3:5" s="10" customFormat="1" ht="22.5">
      <c r="C49" s="88"/>
      <c r="D49" s="105" t="s">
        <v>253</v>
      </c>
      <c r="E49" s="141" t="s">
        <v>223</v>
      </c>
    </row>
    <row r="50" spans="3:5" s="10" customFormat="1" ht="11.25">
      <c r="C50" s="101"/>
      <c r="D50" s="139"/>
      <c r="E50" s="140"/>
    </row>
    <row r="51" spans="3:5" s="10" customFormat="1" ht="22.5">
      <c r="C51" s="89" t="s">
        <v>256</v>
      </c>
      <c r="D51" s="90" t="s">
        <v>254</v>
      </c>
      <c r="E51" s="101"/>
    </row>
    <row r="52" spans="3:5" s="10" customFormat="1" ht="22.5">
      <c r="C52" s="92" t="s">
        <v>257</v>
      </c>
      <c r="D52" s="93" t="s">
        <v>255</v>
      </c>
      <c r="E52" s="116">
        <v>0</v>
      </c>
    </row>
    <row r="53" spans="3:5" s="10" customFormat="1" ht="11.25">
      <c r="C53" s="20"/>
      <c r="D53" s="20"/>
      <c r="E53" s="20"/>
    </row>
    <row r="54" spans="3:5" s="10" customFormat="1" ht="11.25">
      <c r="C54" s="20"/>
      <c r="D54" s="20"/>
      <c r="E54" s="20"/>
    </row>
    <row r="55" spans="3:5" s="10" customFormat="1" ht="11.25">
      <c r="C55" s="88"/>
      <c r="D55" s="87" t="s">
        <v>258</v>
      </c>
      <c r="E55" s="141" t="s">
        <v>223</v>
      </c>
    </row>
    <row r="56" spans="3:5" s="10" customFormat="1" ht="11.25">
      <c r="C56" s="101"/>
      <c r="D56" s="102"/>
      <c r="E56" s="140"/>
    </row>
    <row r="57" spans="3:5" s="10" customFormat="1" ht="11.25">
      <c r="C57" s="89">
        <v>20</v>
      </c>
      <c r="D57" s="101" t="s">
        <v>259</v>
      </c>
      <c r="E57" s="135">
        <v>1105684130</v>
      </c>
    </row>
    <row r="58" spans="3:5" s="10" customFormat="1" ht="11.25">
      <c r="C58" s="92">
        <v>21</v>
      </c>
      <c r="D58" s="88" t="s">
        <v>260</v>
      </c>
      <c r="E58" s="137">
        <f>E15+E28+E39+E46+E51+E52</f>
        <v>8179758043</v>
      </c>
    </row>
    <row r="59" spans="3:5" s="10" customFormat="1" ht="11.25">
      <c r="C59" s="101"/>
      <c r="D59" s="101"/>
      <c r="E59" s="101"/>
    </row>
    <row r="60" spans="3:5" s="10" customFormat="1" ht="11.25">
      <c r="C60" s="101"/>
      <c r="D60" s="101"/>
      <c r="E60" s="101"/>
    </row>
    <row r="61" spans="3:5" s="10" customFormat="1" ht="11.25">
      <c r="C61" s="88"/>
      <c r="D61" s="87" t="s">
        <v>261</v>
      </c>
      <c r="E61" s="141" t="s">
        <v>223</v>
      </c>
    </row>
    <row r="62" spans="3:5" s="10" customFormat="1" ht="11.25">
      <c r="C62" s="101"/>
      <c r="D62" s="102"/>
      <c r="E62" s="140"/>
    </row>
    <row r="63" spans="3:5" s="10" customFormat="1" ht="11.25">
      <c r="C63" s="88">
        <v>22</v>
      </c>
      <c r="D63" s="88" t="s">
        <v>261</v>
      </c>
      <c r="E63" s="142">
        <f>E57/E58</f>
        <v>0.13517320734764429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5:E24"/>
  <sheetViews>
    <sheetView showGridLines="0" workbookViewId="0">
      <selection activeCell="D27" sqref="D27"/>
    </sheetView>
  </sheetViews>
  <sheetFormatPr baseColWidth="10" defaultRowHeight="12.75"/>
  <cols>
    <col min="3" max="3" width="5.85546875" customWidth="1"/>
    <col min="4" max="4" width="68.7109375" customWidth="1"/>
    <col min="5" max="5" width="23.7109375" customWidth="1"/>
  </cols>
  <sheetData>
    <row r="5" spans="3:5" ht="15.75">
      <c r="C5" s="7" t="s">
        <v>207</v>
      </c>
      <c r="D5" s="8" t="s">
        <v>1</v>
      </c>
    </row>
    <row r="8" spans="3:5">
      <c r="C8" s="23" t="s">
        <v>286</v>
      </c>
      <c r="D8" s="21" t="s">
        <v>262</v>
      </c>
    </row>
    <row r="9" spans="3:5">
      <c r="C9" s="85"/>
      <c r="D9" s="85"/>
      <c r="E9" s="85"/>
    </row>
    <row r="10" spans="3:5">
      <c r="C10" s="22"/>
      <c r="D10" s="22"/>
      <c r="E10" s="22"/>
    </row>
    <row r="11" spans="3:5">
      <c r="C11" s="148"/>
      <c r="D11" s="149" t="s">
        <v>407</v>
      </c>
      <c r="E11" s="134" t="s">
        <v>223</v>
      </c>
    </row>
    <row r="12" spans="3:5">
      <c r="C12" s="143"/>
      <c r="D12" s="143"/>
      <c r="E12" s="129"/>
    </row>
    <row r="13" spans="3:5" ht="22.5">
      <c r="C13" s="144" t="s">
        <v>263</v>
      </c>
      <c r="D13" s="144" t="s">
        <v>264</v>
      </c>
      <c r="E13" s="145">
        <f>E14+E15</f>
        <v>7229008383</v>
      </c>
    </row>
    <row r="14" spans="3:5">
      <c r="C14" s="144" t="s">
        <v>265</v>
      </c>
      <c r="D14" s="144" t="s">
        <v>266</v>
      </c>
      <c r="E14" s="145">
        <v>0</v>
      </c>
    </row>
    <row r="15" spans="3:5">
      <c r="C15" s="144" t="s">
        <v>267</v>
      </c>
      <c r="D15" s="144" t="s">
        <v>268</v>
      </c>
      <c r="E15" s="145">
        <f>SUM(E16:E24)</f>
        <v>7229008383</v>
      </c>
    </row>
    <row r="16" spans="3:5">
      <c r="C16" s="144" t="s">
        <v>269</v>
      </c>
      <c r="D16" s="144" t="s">
        <v>270</v>
      </c>
      <c r="E16" s="145">
        <v>121490142</v>
      </c>
    </row>
    <row r="17" spans="3:5">
      <c r="C17" s="144" t="s">
        <v>271</v>
      </c>
      <c r="D17" s="144" t="s">
        <v>272</v>
      </c>
      <c r="E17" s="145">
        <v>143073952</v>
      </c>
    </row>
    <row r="18" spans="3:5" ht="22.5">
      <c r="C18" s="144" t="s">
        <v>273</v>
      </c>
      <c r="D18" s="144" t="s">
        <v>406</v>
      </c>
      <c r="E18" s="145">
        <v>261993712</v>
      </c>
    </row>
    <row r="19" spans="3:5">
      <c r="C19" s="144" t="s">
        <v>274</v>
      </c>
      <c r="D19" s="144" t="s">
        <v>275</v>
      </c>
      <c r="E19" s="145">
        <v>1941443112</v>
      </c>
    </row>
    <row r="20" spans="3:5">
      <c r="C20" s="144" t="s">
        <v>276</v>
      </c>
      <c r="D20" s="144" t="s">
        <v>277</v>
      </c>
      <c r="E20" s="145">
        <v>0</v>
      </c>
    </row>
    <row r="21" spans="3:5">
      <c r="C21" s="144" t="s">
        <v>278</v>
      </c>
      <c r="D21" s="144" t="s">
        <v>279</v>
      </c>
      <c r="E21" s="145">
        <v>3408753777</v>
      </c>
    </row>
    <row r="22" spans="3:5">
      <c r="C22" s="144" t="s">
        <v>280</v>
      </c>
      <c r="D22" s="144" t="s">
        <v>281</v>
      </c>
      <c r="E22" s="145">
        <v>568481439</v>
      </c>
    </row>
    <row r="23" spans="3:5">
      <c r="C23" s="144" t="s">
        <v>282</v>
      </c>
      <c r="D23" s="144" t="s">
        <v>283</v>
      </c>
      <c r="E23" s="145">
        <v>120483880</v>
      </c>
    </row>
    <row r="24" spans="3:5">
      <c r="C24" s="146" t="s">
        <v>284</v>
      </c>
      <c r="D24" s="146" t="s">
        <v>285</v>
      </c>
      <c r="E24" s="147">
        <v>663288369</v>
      </c>
    </row>
  </sheetData>
  <mergeCells count="1">
    <mergeCell ref="C9:E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5:L80"/>
  <sheetViews>
    <sheetView showGridLines="0" topLeftCell="A4" workbookViewId="0">
      <selection activeCell="J30" sqref="J30"/>
    </sheetView>
  </sheetViews>
  <sheetFormatPr baseColWidth="10" defaultRowHeight="12.75"/>
  <cols>
    <col min="4" max="4" width="33.140625" customWidth="1"/>
    <col min="5" max="8" width="18.7109375" customWidth="1"/>
  </cols>
  <sheetData>
    <row r="5" spans="3:12" ht="15.75">
      <c r="C5" s="7" t="s">
        <v>369</v>
      </c>
      <c r="D5" s="8" t="s">
        <v>2</v>
      </c>
    </row>
    <row r="11" spans="3:12">
      <c r="C11" s="194" t="s">
        <v>321</v>
      </c>
      <c r="D11" s="194"/>
      <c r="E11" s="150"/>
      <c r="F11" s="150"/>
      <c r="G11" s="150"/>
      <c r="H11" s="150"/>
      <c r="I11" s="150"/>
      <c r="J11" s="150"/>
      <c r="K11" s="150"/>
      <c r="L11" s="151"/>
    </row>
    <row r="12" spans="3:12">
      <c r="C12" s="152"/>
      <c r="D12" s="153"/>
      <c r="E12" s="154" t="s">
        <v>322</v>
      </c>
      <c r="F12" s="155"/>
      <c r="G12" s="156" t="s">
        <v>323</v>
      </c>
      <c r="H12" s="157"/>
      <c r="I12" s="156" t="s">
        <v>324</v>
      </c>
      <c r="J12" s="157"/>
      <c r="K12" s="156" t="s">
        <v>325</v>
      </c>
      <c r="L12" s="156"/>
    </row>
    <row r="13" spans="3:12">
      <c r="C13" s="158"/>
      <c r="D13" s="152"/>
      <c r="E13" s="159"/>
      <c r="F13" s="160"/>
      <c r="G13" s="161"/>
      <c r="H13" s="157"/>
      <c r="I13" s="161"/>
      <c r="J13" s="157"/>
      <c r="K13" s="161"/>
      <c r="L13" s="156"/>
    </row>
    <row r="14" spans="3:12" ht="33.75">
      <c r="C14" s="158"/>
      <c r="D14" s="151"/>
      <c r="E14" s="162"/>
      <c r="F14" s="163" t="s">
        <v>326</v>
      </c>
      <c r="G14" s="164"/>
      <c r="H14" s="165" t="s">
        <v>326</v>
      </c>
      <c r="I14" s="162"/>
      <c r="J14" s="165" t="s">
        <v>327</v>
      </c>
      <c r="K14" s="162"/>
      <c r="L14" s="163" t="s">
        <v>327</v>
      </c>
    </row>
    <row r="15" spans="3:12">
      <c r="C15" s="166"/>
      <c r="D15" s="167"/>
      <c r="E15" s="168" t="s">
        <v>328</v>
      </c>
      <c r="F15" s="168" t="s">
        <v>329</v>
      </c>
      <c r="G15" s="169" t="s">
        <v>330</v>
      </c>
      <c r="H15" s="168" t="s">
        <v>331</v>
      </c>
      <c r="I15" s="169" t="s">
        <v>332</v>
      </c>
      <c r="J15" s="168" t="s">
        <v>333</v>
      </c>
      <c r="K15" s="169" t="s">
        <v>334</v>
      </c>
      <c r="L15" s="168" t="s">
        <v>335</v>
      </c>
    </row>
    <row r="16" spans="3:12">
      <c r="C16" s="170" t="s">
        <v>328</v>
      </c>
      <c r="D16" s="171" t="s">
        <v>336</v>
      </c>
      <c r="E16" s="172"/>
      <c r="F16" s="172"/>
      <c r="G16" s="173"/>
      <c r="H16" s="173"/>
      <c r="I16" s="174">
        <f>I17+I18+I24</f>
        <v>5875308718.3015594</v>
      </c>
      <c r="J16" s="174"/>
      <c r="K16" s="173"/>
      <c r="L16" s="173"/>
    </row>
    <row r="17" spans="3:12">
      <c r="C17" s="168" t="s">
        <v>329</v>
      </c>
      <c r="D17" s="175" t="s">
        <v>337</v>
      </c>
      <c r="E17" s="172"/>
      <c r="F17" s="172"/>
      <c r="G17" s="173"/>
      <c r="H17" s="173"/>
      <c r="I17" s="174">
        <v>44202003.301559158</v>
      </c>
      <c r="J17" s="174"/>
      <c r="K17" s="173"/>
      <c r="L17" s="173"/>
    </row>
    <row r="18" spans="3:12">
      <c r="C18" s="168" t="s">
        <v>330</v>
      </c>
      <c r="D18" s="175" t="s">
        <v>338</v>
      </c>
      <c r="E18" s="172"/>
      <c r="F18" s="172"/>
      <c r="G18" s="172"/>
      <c r="H18" s="172"/>
      <c r="I18" s="174">
        <v>479517905</v>
      </c>
      <c r="J18" s="174">
        <f>SUM(J19:J22)</f>
        <v>471017616.27999997</v>
      </c>
      <c r="K18" s="174">
        <v>479517905</v>
      </c>
      <c r="L18" s="174">
        <f>SUM(L19:L22)</f>
        <v>471017616.27999997</v>
      </c>
    </row>
    <row r="19" spans="3:12">
      <c r="C19" s="168" t="s">
        <v>331</v>
      </c>
      <c r="D19" s="176" t="s">
        <v>339</v>
      </c>
      <c r="E19" s="172"/>
      <c r="F19" s="172"/>
      <c r="G19" s="172"/>
      <c r="H19" s="172"/>
      <c r="I19" s="174">
        <v>121432696</v>
      </c>
      <c r="J19" s="174">
        <f>I19*0.93</f>
        <v>112932407.28</v>
      </c>
      <c r="K19" s="174">
        <v>121432696</v>
      </c>
      <c r="L19" s="174">
        <f>K19*0.93</f>
        <v>112932407.28</v>
      </c>
    </row>
    <row r="20" spans="3:12">
      <c r="C20" s="168" t="s">
        <v>332</v>
      </c>
      <c r="D20" s="176" t="s">
        <v>340</v>
      </c>
      <c r="E20" s="172"/>
      <c r="F20" s="172"/>
      <c r="G20" s="172"/>
      <c r="H20" s="172"/>
      <c r="I20" s="174"/>
      <c r="J20" s="174"/>
      <c r="K20" s="174"/>
      <c r="L20" s="174"/>
    </row>
    <row r="21" spans="3:12" ht="22.5">
      <c r="C21" s="168" t="s">
        <v>341</v>
      </c>
      <c r="D21" s="176" t="s">
        <v>342</v>
      </c>
      <c r="E21" s="172"/>
      <c r="F21" s="172"/>
      <c r="G21" s="172"/>
      <c r="H21" s="172"/>
      <c r="I21" s="174">
        <v>265671382</v>
      </c>
      <c r="J21" s="174">
        <f>I21</f>
        <v>265671382</v>
      </c>
      <c r="K21" s="174">
        <v>265671382</v>
      </c>
      <c r="L21" s="174">
        <f>K21</f>
        <v>265671382</v>
      </c>
    </row>
    <row r="22" spans="3:12" ht="22.5">
      <c r="C22" s="168" t="s">
        <v>333</v>
      </c>
      <c r="D22" s="176" t="s">
        <v>343</v>
      </c>
      <c r="E22" s="172"/>
      <c r="F22" s="172"/>
      <c r="G22" s="172"/>
      <c r="H22" s="172"/>
      <c r="I22" s="174">
        <v>92413827</v>
      </c>
      <c r="J22" s="174">
        <f>I22</f>
        <v>92413827</v>
      </c>
      <c r="K22" s="174">
        <v>92413827</v>
      </c>
      <c r="L22" s="174">
        <f>K22</f>
        <v>92413827</v>
      </c>
    </row>
    <row r="23" spans="3:12" ht="22.5">
      <c r="C23" s="168" t="s">
        <v>334</v>
      </c>
      <c r="D23" s="176" t="s">
        <v>344</v>
      </c>
      <c r="E23" s="172"/>
      <c r="F23" s="172"/>
      <c r="G23" s="172"/>
      <c r="H23" s="172"/>
      <c r="I23" s="177">
        <v>0</v>
      </c>
      <c r="J23" s="174"/>
      <c r="K23" s="177">
        <v>0</v>
      </c>
      <c r="L23" s="174"/>
    </row>
    <row r="24" spans="3:12">
      <c r="C24" s="168" t="s">
        <v>345</v>
      </c>
      <c r="D24" s="175" t="s">
        <v>346</v>
      </c>
      <c r="E24" s="172"/>
      <c r="F24" s="172"/>
      <c r="G24" s="178"/>
      <c r="H24" s="178"/>
      <c r="I24" s="174">
        <f>3734570752+100253238+1516764820</f>
        <v>5351588810</v>
      </c>
      <c r="J24" s="174"/>
      <c r="K24" s="178"/>
      <c r="L24" s="178"/>
    </row>
    <row r="25" spans="3:12">
      <c r="C25" s="168">
        <v>121</v>
      </c>
      <c r="D25" s="176" t="s">
        <v>372</v>
      </c>
      <c r="E25" s="172"/>
      <c r="F25" s="172"/>
      <c r="G25" s="178"/>
      <c r="H25" s="178"/>
      <c r="I25" s="174">
        <v>3734570752</v>
      </c>
      <c r="J25" s="174"/>
      <c r="K25" s="178"/>
      <c r="L25" s="178"/>
    </row>
    <row r="26" spans="3:12">
      <c r="C26" s="32"/>
      <c r="D26" s="27"/>
      <c r="E26" s="28"/>
      <c r="F26" s="28"/>
      <c r="G26" s="42"/>
      <c r="H26" s="42"/>
      <c r="I26" s="28"/>
      <c r="J26" s="28"/>
      <c r="K26" s="42"/>
      <c r="L26" s="42"/>
    </row>
    <row r="27" spans="3:12">
      <c r="C27" s="39"/>
      <c r="D27" s="40"/>
      <c r="E27" s="28"/>
      <c r="F27" s="28"/>
      <c r="G27" s="28"/>
      <c r="H27" s="28"/>
      <c r="I27" s="28"/>
      <c r="J27" s="28"/>
      <c r="K27" s="28"/>
      <c r="L27" s="30"/>
    </row>
    <row r="28" spans="3:12">
      <c r="C28" s="193" t="s">
        <v>415</v>
      </c>
      <c r="D28" s="194"/>
      <c r="E28" s="150"/>
      <c r="F28" s="150"/>
      <c r="G28" s="150"/>
      <c r="H28" s="150"/>
      <c r="I28" s="43"/>
      <c r="J28" s="44"/>
      <c r="K28" s="30"/>
      <c r="L28" s="30"/>
    </row>
    <row r="29" spans="3:12">
      <c r="C29" s="152"/>
      <c r="D29" s="153"/>
      <c r="E29" s="156" t="s">
        <v>347</v>
      </c>
      <c r="F29" s="156"/>
      <c r="G29" s="156" t="s">
        <v>348</v>
      </c>
      <c r="H29" s="179"/>
      <c r="I29" s="45"/>
      <c r="J29" s="29"/>
      <c r="K29" s="30"/>
      <c r="L29" s="30"/>
    </row>
    <row r="30" spans="3:12" ht="39" customHeight="1">
      <c r="C30" s="158"/>
      <c r="D30" s="152"/>
      <c r="E30" s="161"/>
      <c r="F30" s="156"/>
      <c r="G30" s="161" t="s">
        <v>349</v>
      </c>
      <c r="H30" s="156"/>
      <c r="I30" s="86"/>
      <c r="J30" s="31"/>
      <c r="K30" s="30"/>
      <c r="L30" s="30"/>
    </row>
    <row r="31" spans="3:12" ht="33.75">
      <c r="C31" s="158"/>
      <c r="D31" s="151"/>
      <c r="E31" s="180"/>
      <c r="F31" s="163" t="s">
        <v>326</v>
      </c>
      <c r="G31" s="181"/>
      <c r="H31" s="163" t="s">
        <v>327</v>
      </c>
      <c r="I31" s="86"/>
      <c r="J31" s="31"/>
      <c r="K31" s="30"/>
      <c r="L31" s="30"/>
    </row>
    <row r="32" spans="3:12">
      <c r="C32" s="166"/>
      <c r="D32" s="167"/>
      <c r="E32" s="169" t="s">
        <v>328</v>
      </c>
      <c r="F32" s="168" t="s">
        <v>329</v>
      </c>
      <c r="G32" s="169" t="s">
        <v>330</v>
      </c>
      <c r="H32" s="168" t="s">
        <v>332</v>
      </c>
      <c r="I32" s="32"/>
      <c r="J32" s="31"/>
      <c r="K32" s="30"/>
      <c r="L32" s="30"/>
    </row>
    <row r="33" spans="3:12" ht="22.5">
      <c r="C33" s="182">
        <v>130</v>
      </c>
      <c r="D33" s="183" t="s">
        <v>350</v>
      </c>
      <c r="E33" s="172"/>
      <c r="F33" s="172"/>
      <c r="G33" s="172"/>
      <c r="H33" s="172"/>
      <c r="I33" s="28"/>
      <c r="J33" s="31"/>
      <c r="K33" s="30"/>
      <c r="L33" s="30"/>
    </row>
    <row r="34" spans="3:12">
      <c r="C34" s="184">
        <v>140</v>
      </c>
      <c r="D34" s="185" t="s">
        <v>351</v>
      </c>
      <c r="E34" s="172"/>
      <c r="F34" s="172"/>
      <c r="G34" s="172"/>
      <c r="H34" s="172"/>
      <c r="I34" s="28"/>
      <c r="J34" s="31"/>
      <c r="K34" s="30"/>
      <c r="L34" s="30"/>
    </row>
    <row r="35" spans="3:12">
      <c r="C35" s="184">
        <v>150</v>
      </c>
      <c r="D35" s="185" t="s">
        <v>337</v>
      </c>
      <c r="E35" s="172"/>
      <c r="F35" s="172"/>
      <c r="G35" s="172"/>
      <c r="H35" s="172"/>
      <c r="I35" s="28"/>
      <c r="J35" s="31"/>
      <c r="K35" s="30"/>
      <c r="L35" s="30"/>
    </row>
    <row r="36" spans="3:12">
      <c r="C36" s="184">
        <v>160</v>
      </c>
      <c r="D36" s="175" t="s">
        <v>338</v>
      </c>
      <c r="E36" s="172"/>
      <c r="F36" s="172"/>
      <c r="G36" s="172"/>
      <c r="H36" s="172"/>
      <c r="I36" s="28"/>
      <c r="J36" s="31"/>
      <c r="K36" s="30"/>
      <c r="L36" s="30"/>
    </row>
    <row r="37" spans="3:12">
      <c r="C37" s="184">
        <v>170</v>
      </c>
      <c r="D37" s="176" t="s">
        <v>339</v>
      </c>
      <c r="E37" s="186"/>
      <c r="F37" s="186"/>
      <c r="G37" s="186"/>
      <c r="H37" s="186"/>
      <c r="I37" s="28"/>
      <c r="J37" s="31"/>
      <c r="K37" s="30"/>
      <c r="L37" s="30"/>
    </row>
    <row r="38" spans="3:12">
      <c r="C38" s="184">
        <v>180</v>
      </c>
      <c r="D38" s="176" t="s">
        <v>340</v>
      </c>
      <c r="E38" s="186"/>
      <c r="F38" s="186"/>
      <c r="G38" s="186"/>
      <c r="H38" s="186"/>
      <c r="I38" s="28"/>
      <c r="J38" s="31"/>
      <c r="K38" s="30"/>
      <c r="L38" s="30"/>
    </row>
    <row r="39" spans="3:12" ht="22.5">
      <c r="C39" s="184">
        <v>190</v>
      </c>
      <c r="D39" s="176" t="s">
        <v>342</v>
      </c>
      <c r="E39" s="186"/>
      <c r="F39" s="186"/>
      <c r="G39" s="186"/>
      <c r="H39" s="186"/>
      <c r="I39" s="28"/>
      <c r="J39" s="31"/>
      <c r="K39" s="30"/>
      <c r="L39" s="30"/>
    </row>
    <row r="40" spans="3:12" ht="22.5">
      <c r="C40" s="184">
        <v>200</v>
      </c>
      <c r="D40" s="176" t="s">
        <v>343</v>
      </c>
      <c r="E40" s="186"/>
      <c r="F40" s="186"/>
      <c r="G40" s="186"/>
      <c r="H40" s="186"/>
      <c r="I40" s="28"/>
      <c r="J40" s="31"/>
      <c r="K40" s="30"/>
      <c r="L40" s="30"/>
    </row>
    <row r="41" spans="3:12" ht="22.5">
      <c r="C41" s="184">
        <v>210</v>
      </c>
      <c r="D41" s="176" t="s">
        <v>344</v>
      </c>
      <c r="E41" s="186"/>
      <c r="F41" s="186"/>
      <c r="G41" s="186"/>
      <c r="H41" s="186"/>
      <c r="I41" s="28"/>
      <c r="J41" s="31"/>
      <c r="K41" s="30"/>
      <c r="L41" s="30"/>
    </row>
    <row r="42" spans="3:12" ht="22.5">
      <c r="C42" s="184">
        <v>220</v>
      </c>
      <c r="D42" s="175" t="s">
        <v>352</v>
      </c>
      <c r="E42" s="186"/>
      <c r="F42" s="186"/>
      <c r="G42" s="186"/>
      <c r="H42" s="186"/>
      <c r="I42" s="28"/>
      <c r="J42" s="31"/>
      <c r="K42" s="30"/>
      <c r="L42" s="30"/>
    </row>
    <row r="43" spans="3:12">
      <c r="C43" s="184">
        <v>230</v>
      </c>
      <c r="D43" s="187" t="s">
        <v>353</v>
      </c>
      <c r="E43" s="186"/>
      <c r="F43" s="186"/>
      <c r="G43" s="186"/>
      <c r="H43" s="186"/>
      <c r="I43" s="28"/>
      <c r="J43" s="31"/>
      <c r="K43" s="30"/>
      <c r="L43" s="30"/>
    </row>
    <row r="44" spans="3:12">
      <c r="C44" s="188">
        <v>231</v>
      </c>
      <c r="D44" s="176" t="s">
        <v>354</v>
      </c>
      <c r="E44" s="186"/>
      <c r="F44" s="186"/>
      <c r="G44" s="186"/>
      <c r="H44" s="186"/>
      <c r="I44" s="28"/>
      <c r="J44" s="31"/>
      <c r="K44" s="30"/>
      <c r="L44" s="30"/>
    </row>
    <row r="45" spans="3:12" ht="22.5">
      <c r="C45" s="189">
        <v>240</v>
      </c>
      <c r="D45" s="183" t="s">
        <v>355</v>
      </c>
      <c r="E45" s="186"/>
      <c r="F45" s="186"/>
      <c r="G45" s="186"/>
      <c r="H45" s="186"/>
      <c r="I45" s="28"/>
      <c r="J45" s="31"/>
      <c r="K45" s="30"/>
      <c r="L45" s="30"/>
    </row>
    <row r="46" spans="3:12" ht="22.5">
      <c r="C46" s="190">
        <v>241</v>
      </c>
      <c r="D46" s="183" t="s">
        <v>356</v>
      </c>
      <c r="E46" s="191"/>
      <c r="F46" s="191"/>
      <c r="G46" s="192"/>
      <c r="H46" s="192"/>
      <c r="I46" s="28"/>
      <c r="J46" s="31"/>
      <c r="K46" s="30"/>
      <c r="L46" s="30"/>
    </row>
    <row r="47" spans="3:12" ht="22.5">
      <c r="C47" s="189">
        <v>250</v>
      </c>
      <c r="D47" s="183" t="s">
        <v>357</v>
      </c>
      <c r="E47" s="192"/>
      <c r="F47" s="192"/>
      <c r="G47" s="191"/>
      <c r="H47" s="191"/>
      <c r="I47" s="28"/>
      <c r="J47" s="30"/>
      <c r="K47" s="30"/>
      <c r="L47" s="30"/>
    </row>
    <row r="48" spans="3:12">
      <c r="C48" s="39"/>
      <c r="D48" s="40"/>
      <c r="E48" s="28"/>
      <c r="F48" s="28"/>
      <c r="G48" s="28"/>
      <c r="H48" s="28"/>
      <c r="I48" s="28"/>
      <c r="J48" s="28"/>
      <c r="K48" s="28"/>
      <c r="L48" s="30"/>
    </row>
    <row r="49" spans="3:12">
      <c r="C49" s="39"/>
      <c r="D49" s="40"/>
      <c r="E49" s="28"/>
      <c r="F49" s="28"/>
      <c r="G49" s="28"/>
      <c r="H49" s="28"/>
      <c r="I49" s="28"/>
      <c r="J49" s="28"/>
      <c r="K49" s="28"/>
      <c r="L49" s="30"/>
    </row>
    <row r="50" spans="3:12">
      <c r="C50" s="195" t="s">
        <v>416</v>
      </c>
      <c r="D50" s="196"/>
      <c r="E50" s="197"/>
      <c r="F50" s="198"/>
      <c r="G50" s="41"/>
      <c r="H50" s="41"/>
      <c r="I50" s="41"/>
      <c r="J50" s="41"/>
      <c r="K50" s="41"/>
      <c r="L50" s="41"/>
    </row>
    <row r="51" spans="3:12" ht="67.5" customHeight="1">
      <c r="C51" s="152"/>
      <c r="D51" s="153"/>
      <c r="E51" s="164" t="s">
        <v>358</v>
      </c>
      <c r="F51" s="163" t="s">
        <v>359</v>
      </c>
      <c r="G51" s="33"/>
      <c r="H51" s="33"/>
      <c r="I51" s="30"/>
      <c r="J51" s="30"/>
      <c r="K51" s="30"/>
      <c r="L51" s="30"/>
    </row>
    <row r="52" spans="3:12">
      <c r="C52" s="158"/>
      <c r="D52" s="151"/>
      <c r="E52" s="168" t="s">
        <v>328</v>
      </c>
      <c r="F52" s="168" t="s">
        <v>329</v>
      </c>
      <c r="G52" s="32"/>
      <c r="H52" s="32"/>
      <c r="I52" s="30"/>
      <c r="J52" s="30"/>
      <c r="K52" s="30"/>
      <c r="L52" s="30"/>
    </row>
    <row r="53" spans="3:12">
      <c r="C53" s="166"/>
      <c r="D53" s="199"/>
      <c r="E53" s="186"/>
      <c r="F53" s="186"/>
      <c r="G53" s="28"/>
      <c r="H53" s="28"/>
      <c r="I53" s="30"/>
      <c r="J53" s="30"/>
      <c r="K53" s="30"/>
      <c r="L53" s="30"/>
    </row>
    <row r="54" spans="3:12">
      <c r="C54" s="200" t="s">
        <v>360</v>
      </c>
      <c r="D54" s="201" t="s">
        <v>354</v>
      </c>
      <c r="E54" s="186"/>
      <c r="F54" s="186"/>
      <c r="G54" s="28"/>
      <c r="H54" s="28"/>
      <c r="I54" s="30"/>
      <c r="J54" s="30"/>
      <c r="K54" s="30"/>
      <c r="L54" s="30"/>
    </row>
    <row r="55" spans="3:12">
      <c r="C55" s="202"/>
      <c r="D55" s="183" t="s">
        <v>361</v>
      </c>
      <c r="E55" s="186"/>
      <c r="F55" s="186"/>
      <c r="G55" s="28"/>
      <c r="H55" s="28"/>
      <c r="I55" s="30"/>
      <c r="J55" s="30"/>
      <c r="K55" s="30"/>
      <c r="L55" s="30"/>
    </row>
    <row r="56" spans="3:12">
      <c r="C56" s="202"/>
      <c r="D56" s="183" t="s">
        <v>362</v>
      </c>
      <c r="E56" s="186"/>
      <c r="F56" s="186"/>
      <c r="G56" s="28"/>
      <c r="H56" s="28"/>
      <c r="I56" s="30"/>
      <c r="J56" s="30"/>
      <c r="K56" s="30"/>
      <c r="L56" s="30"/>
    </row>
    <row r="57" spans="3:12" ht="22.5">
      <c r="C57" s="202"/>
      <c r="D57" s="183" t="s">
        <v>363</v>
      </c>
      <c r="E57" s="186"/>
      <c r="F57" s="186"/>
      <c r="G57" s="28"/>
      <c r="H57" s="28"/>
      <c r="I57" s="30"/>
      <c r="J57" s="30"/>
      <c r="K57" s="30"/>
      <c r="L57" s="30"/>
    </row>
    <row r="58" spans="3:12">
      <c r="C58" s="202"/>
      <c r="D58" s="183" t="s">
        <v>364</v>
      </c>
      <c r="E58" s="186"/>
      <c r="F58" s="186"/>
      <c r="G58" s="28"/>
      <c r="H58" s="28"/>
      <c r="I58" s="30"/>
      <c r="J58" s="30"/>
      <c r="K58" s="30"/>
      <c r="L58" s="30"/>
    </row>
    <row r="59" spans="3:12">
      <c r="C59" s="203"/>
      <c r="D59" s="204"/>
      <c r="E59" s="151"/>
      <c r="F59" s="151"/>
      <c r="G59" s="30"/>
      <c r="H59" s="30"/>
      <c r="I59" s="30"/>
      <c r="J59" s="30"/>
      <c r="K59" s="30"/>
      <c r="L59" s="30"/>
    </row>
    <row r="60" spans="3:12">
      <c r="C60" s="205"/>
      <c r="D60" s="206"/>
      <c r="E60" s="206"/>
      <c r="F60" s="206"/>
      <c r="G60" s="30"/>
      <c r="H60" s="30"/>
      <c r="I60" s="30"/>
      <c r="J60" s="30"/>
      <c r="K60" s="30"/>
      <c r="L60" s="30"/>
    </row>
    <row r="61" spans="3:12">
      <c r="C61" s="207" t="s">
        <v>365</v>
      </c>
      <c r="D61" s="151"/>
      <c r="E61" s="151" t="s">
        <v>366</v>
      </c>
      <c r="F61" s="151" t="s">
        <v>367</v>
      </c>
      <c r="G61" s="30"/>
      <c r="H61" s="30"/>
      <c r="I61" s="30"/>
      <c r="J61" s="30"/>
      <c r="K61" s="30"/>
      <c r="L61" s="30" t="s">
        <v>368</v>
      </c>
    </row>
    <row r="62" spans="3:12">
      <c r="C62" s="151"/>
      <c r="D62" s="151"/>
      <c r="E62" s="151"/>
      <c r="F62" s="151"/>
      <c r="G62" s="30"/>
      <c r="H62" s="30"/>
      <c r="I62" s="30"/>
      <c r="J62" s="30"/>
      <c r="K62" s="30"/>
      <c r="L62" s="30"/>
    </row>
    <row r="63" spans="3:12">
      <c r="C63" s="46"/>
      <c r="D63" s="47"/>
      <c r="E63" s="47"/>
      <c r="F63" s="47"/>
      <c r="G63" s="47"/>
      <c r="H63" s="47"/>
      <c r="I63" s="47"/>
      <c r="J63" s="48"/>
      <c r="K63" s="30"/>
      <c r="L63" s="30"/>
    </row>
    <row r="64" spans="3:12">
      <c r="C64" s="49"/>
      <c r="D64" s="34"/>
      <c r="E64" s="34"/>
      <c r="F64" s="34"/>
      <c r="G64" s="34"/>
      <c r="H64" s="34"/>
      <c r="I64" s="34"/>
      <c r="J64" s="50"/>
      <c r="K64" s="30"/>
      <c r="L64" s="30"/>
    </row>
    <row r="65" spans="3:12">
      <c r="C65" s="49"/>
      <c r="D65" s="34"/>
      <c r="E65" s="34"/>
      <c r="F65" s="34"/>
      <c r="G65" s="34"/>
      <c r="H65" s="34"/>
      <c r="I65" s="34"/>
      <c r="J65" s="50"/>
      <c r="K65" s="30"/>
      <c r="L65" s="30"/>
    </row>
    <row r="66" spans="3:12">
      <c r="C66" s="49"/>
      <c r="D66" s="34"/>
      <c r="E66" s="34"/>
      <c r="F66" s="34"/>
      <c r="G66" s="34"/>
      <c r="H66" s="34"/>
      <c r="I66" s="34"/>
      <c r="J66" s="50"/>
      <c r="K66" s="30"/>
      <c r="L66" s="30"/>
    </row>
    <row r="67" spans="3:12">
      <c r="C67" s="49"/>
      <c r="D67" s="34"/>
      <c r="E67" s="34"/>
      <c r="F67" s="34"/>
      <c r="G67" s="34"/>
      <c r="H67" s="34"/>
      <c r="I67" s="34"/>
      <c r="J67" s="50"/>
      <c r="K67" s="30"/>
      <c r="L67" s="30"/>
    </row>
    <row r="68" spans="3:12">
      <c r="C68" s="51"/>
      <c r="D68" s="35"/>
      <c r="E68" s="35"/>
      <c r="F68" s="35"/>
      <c r="G68" s="35"/>
      <c r="H68" s="35"/>
      <c r="I68" s="35"/>
      <c r="J68" s="52"/>
      <c r="K68" s="30"/>
      <c r="L68" s="30"/>
    </row>
    <row r="69" spans="3:12">
      <c r="C69" s="49"/>
      <c r="D69" s="36"/>
      <c r="E69" s="36"/>
      <c r="F69" s="36"/>
      <c r="G69" s="36"/>
      <c r="H69" s="36"/>
      <c r="I69" s="36"/>
      <c r="J69" s="53"/>
      <c r="K69" s="30"/>
      <c r="L69" s="30"/>
    </row>
    <row r="70" spans="3:12">
      <c r="C70" s="51"/>
      <c r="D70" s="36"/>
      <c r="E70" s="36"/>
      <c r="F70" s="36"/>
      <c r="G70" s="36"/>
      <c r="H70" s="36"/>
      <c r="I70" s="36"/>
      <c r="J70" s="53"/>
      <c r="K70" s="30"/>
      <c r="L70" s="30"/>
    </row>
    <row r="71" spans="3:12">
      <c r="C71" s="54"/>
      <c r="D71" s="36"/>
      <c r="E71" s="36"/>
      <c r="F71" s="36"/>
      <c r="G71" s="36"/>
      <c r="H71" s="36"/>
      <c r="I71" s="36"/>
      <c r="J71" s="53"/>
      <c r="K71" s="30"/>
      <c r="L71" s="30"/>
    </row>
    <row r="72" spans="3:12">
      <c r="C72" s="54"/>
      <c r="D72" s="36"/>
      <c r="E72" s="36"/>
      <c r="F72" s="36"/>
      <c r="G72" s="36"/>
      <c r="H72" s="36"/>
      <c r="I72" s="36"/>
      <c r="J72" s="53"/>
      <c r="K72" s="30"/>
      <c r="L72" s="30"/>
    </row>
    <row r="73" spans="3:12">
      <c r="C73" s="49"/>
      <c r="D73" s="37"/>
      <c r="E73" s="37"/>
      <c r="F73" s="37"/>
      <c r="G73" s="37"/>
      <c r="H73" s="37"/>
      <c r="I73" s="37"/>
      <c r="J73" s="55"/>
      <c r="K73" s="30"/>
      <c r="L73" s="30"/>
    </row>
    <row r="74" spans="3:12">
      <c r="C74" s="54"/>
      <c r="D74" s="38"/>
      <c r="E74" s="38"/>
      <c r="F74" s="38"/>
      <c r="G74" s="38"/>
      <c r="H74" s="38"/>
      <c r="I74" s="38"/>
      <c r="J74" s="56"/>
      <c r="K74" s="30"/>
      <c r="L74" s="30"/>
    </row>
    <row r="75" spans="3:12">
      <c r="C75" s="49"/>
      <c r="D75" s="37"/>
      <c r="E75" s="37"/>
      <c r="F75" s="37"/>
      <c r="G75" s="37"/>
      <c r="H75" s="37"/>
      <c r="I75" s="37"/>
      <c r="J75" s="53"/>
      <c r="K75" s="30"/>
      <c r="L75" s="30"/>
    </row>
    <row r="76" spans="3:12">
      <c r="C76" s="49"/>
      <c r="D76" s="37"/>
      <c r="E76" s="37"/>
      <c r="F76" s="37"/>
      <c r="G76" s="37"/>
      <c r="H76" s="37"/>
      <c r="I76" s="37"/>
      <c r="J76" s="53"/>
      <c r="K76" s="30"/>
      <c r="L76" s="30"/>
    </row>
    <row r="77" spans="3:12">
      <c r="C77" s="54"/>
      <c r="D77" s="38"/>
      <c r="E77" s="38"/>
      <c r="F77" s="38"/>
      <c r="G77" s="38"/>
      <c r="H77" s="38"/>
      <c r="I77" s="38"/>
      <c r="J77" s="53"/>
      <c r="K77" s="30"/>
      <c r="L77" s="30"/>
    </row>
    <row r="78" spans="3:12">
      <c r="C78" s="54"/>
      <c r="D78" s="38"/>
      <c r="E78" s="38"/>
      <c r="F78" s="38"/>
      <c r="G78" s="38"/>
      <c r="H78" s="38"/>
      <c r="I78" s="38"/>
      <c r="J78" s="53"/>
      <c r="K78" s="30"/>
      <c r="L78" s="30"/>
    </row>
    <row r="79" spans="3:12">
      <c r="C79" s="57"/>
      <c r="D79" s="58"/>
      <c r="E79" s="58"/>
      <c r="F79" s="58"/>
      <c r="G79" s="58"/>
      <c r="H79" s="58"/>
      <c r="I79" s="58"/>
      <c r="J79" s="59"/>
      <c r="K79" s="30"/>
      <c r="L79" s="30"/>
    </row>
    <row r="80" spans="3:12">
      <c r="C80" s="9"/>
      <c r="D80" s="9"/>
      <c r="E80" s="9"/>
      <c r="F80" s="9"/>
      <c r="G80" s="9"/>
      <c r="H80" s="9"/>
      <c r="I80" s="9"/>
      <c r="J80" s="9"/>
      <c r="K80" s="9"/>
      <c r="L80" s="9"/>
    </row>
  </sheetData>
  <mergeCells count="8">
    <mergeCell ref="E12:F13"/>
    <mergeCell ref="G12:H13"/>
    <mergeCell ref="I12:J13"/>
    <mergeCell ref="K12:L13"/>
    <mergeCell ref="E29:F30"/>
    <mergeCell ref="G29:H29"/>
    <mergeCell ref="G30:H30"/>
    <mergeCell ref="I30:I31"/>
  </mergeCells>
  <conditionalFormatting sqref="E29:E42 F32:F42 E43:F45 J27:K27 H48:K49 I33:I47 H32:H47 F29:G30 E16:I27 E50:H58 G31:G46 E47:G49 J16:L26">
    <cfRule type="cellIs" dxfId="1" priority="2" stopIfTrue="1" operator="lessThan">
      <formula>0</formula>
    </cfRule>
  </conditionalFormatting>
  <conditionalFormatting sqref="E46:F46">
    <cfRule type="cellIs" dxfId="0" priority="1" stopIfTrue="1" operator="lessThan">
      <formula>0</formula>
    </cfRule>
  </conditionalFormatting>
  <pageMargins left="0.7" right="0.7" top="0.75" bottom="0.75" header="0.3" footer="0.3"/>
  <pageSetup paperSize="9" orientation="portrait" r:id="rId1"/>
  <ignoredErrors>
    <ignoredError sqref="C16:C25 C54 E52:F52 E32:H32 E15:L15" numberStoredAsText="1"/>
    <ignoredError sqref="I24 I16 J18:J22 L18:L22"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5:F46"/>
  <sheetViews>
    <sheetView showGridLines="0" topLeftCell="A10" workbookViewId="0">
      <selection activeCell="A27" sqref="A27"/>
    </sheetView>
  </sheetViews>
  <sheetFormatPr baseColWidth="10" defaultRowHeight="12.75"/>
  <cols>
    <col min="3" max="3" width="5.85546875" customWidth="1"/>
    <col min="4" max="4" width="62.7109375" customWidth="1"/>
    <col min="5" max="5" width="23.7109375" customWidth="1"/>
    <col min="6" max="6" width="13.85546875" bestFit="1" customWidth="1"/>
  </cols>
  <sheetData>
    <row r="5" spans="3:6" ht="15.75">
      <c r="C5" s="7" t="s">
        <v>289</v>
      </c>
      <c r="D5" s="8" t="s">
        <v>290</v>
      </c>
    </row>
    <row r="8" spans="3:6">
      <c r="C8" s="23" t="s">
        <v>289</v>
      </c>
      <c r="D8" s="21" t="s">
        <v>404</v>
      </c>
    </row>
    <row r="9" spans="3:6">
      <c r="C9" s="85"/>
      <c r="D9" s="85"/>
      <c r="E9" s="85"/>
    </row>
    <row r="10" spans="3:6">
      <c r="C10" s="22"/>
      <c r="D10" s="22"/>
      <c r="E10" s="22"/>
    </row>
    <row r="11" spans="3:6">
      <c r="C11" s="208" t="s">
        <v>320</v>
      </c>
      <c r="D11" s="208"/>
      <c r="E11" s="209" t="s">
        <v>291</v>
      </c>
      <c r="F11" s="209" t="s">
        <v>292</v>
      </c>
    </row>
    <row r="12" spans="3:6" ht="33.75">
      <c r="C12" s="208"/>
      <c r="D12" s="208"/>
      <c r="E12" s="210" t="s">
        <v>293</v>
      </c>
      <c r="F12" s="210" t="s">
        <v>294</v>
      </c>
    </row>
    <row r="13" spans="3:6">
      <c r="C13" s="211" t="s">
        <v>295</v>
      </c>
      <c r="D13" s="211"/>
      <c r="E13" s="211"/>
      <c r="F13" s="211"/>
    </row>
    <row r="14" spans="3:6">
      <c r="C14" s="213"/>
      <c r="D14" s="213"/>
      <c r="E14" s="213"/>
      <c r="F14" s="213"/>
    </row>
    <row r="15" spans="3:6">
      <c r="C15" s="212">
        <v>1</v>
      </c>
      <c r="D15" s="213" t="s">
        <v>296</v>
      </c>
      <c r="E15" s="214">
        <v>435918359.08333331</v>
      </c>
      <c r="F15" s="215">
        <v>397301247.5</v>
      </c>
    </row>
    <row r="16" spans="3:6">
      <c r="C16" s="212"/>
      <c r="D16" s="213"/>
      <c r="E16" s="214"/>
      <c r="F16" s="215"/>
    </row>
    <row r="17" spans="3:6" ht="12.75" customHeight="1">
      <c r="C17" s="211" t="s">
        <v>408</v>
      </c>
      <c r="D17" s="211"/>
      <c r="E17" s="216"/>
      <c r="F17" s="216"/>
    </row>
    <row r="18" spans="3:6" ht="12.75" customHeight="1">
      <c r="C18" s="225"/>
      <c r="D18" s="225"/>
      <c r="E18" s="225"/>
      <c r="F18" s="225"/>
    </row>
    <row r="19" spans="3:6">
      <c r="C19" s="217">
        <v>2</v>
      </c>
      <c r="D19" s="218" t="s">
        <v>297</v>
      </c>
      <c r="E19" s="219">
        <v>4501907483.833333</v>
      </c>
      <c r="F19" s="219">
        <v>500015793.33333331</v>
      </c>
    </row>
    <row r="20" spans="3:6">
      <c r="C20" s="217">
        <v>3</v>
      </c>
      <c r="D20" s="218" t="s">
        <v>298</v>
      </c>
      <c r="E20" s="219">
        <v>0</v>
      </c>
      <c r="F20" s="219">
        <v>0</v>
      </c>
    </row>
    <row r="21" spans="3:6">
      <c r="C21" s="217">
        <v>4</v>
      </c>
      <c r="D21" s="218" t="s">
        <v>299</v>
      </c>
      <c r="E21" s="219">
        <v>4501907483.833333</v>
      </c>
      <c r="F21" s="219">
        <v>500015793.33333331</v>
      </c>
    </row>
    <row r="22" spans="3:6">
      <c r="C22" s="217">
        <v>5</v>
      </c>
      <c r="D22" s="218" t="s">
        <v>300</v>
      </c>
      <c r="E22" s="219">
        <v>0</v>
      </c>
      <c r="F22" s="219">
        <v>0</v>
      </c>
    </row>
    <row r="23" spans="3:6" ht="12" customHeight="1">
      <c r="C23" s="217">
        <v>6</v>
      </c>
      <c r="D23" s="218" t="s">
        <v>301</v>
      </c>
      <c r="E23" s="219"/>
      <c r="F23" s="219"/>
    </row>
    <row r="24" spans="3:6">
      <c r="C24" s="217">
        <v>7</v>
      </c>
      <c r="D24" s="218" t="s">
        <v>302</v>
      </c>
      <c r="E24" s="219"/>
      <c r="F24" s="219"/>
    </row>
    <row r="25" spans="3:6">
      <c r="C25" s="217">
        <v>8</v>
      </c>
      <c r="D25" s="218" t="s">
        <v>303</v>
      </c>
      <c r="E25" s="219"/>
      <c r="F25" s="219"/>
    </row>
    <row r="26" spans="3:6">
      <c r="C26" s="217">
        <v>9</v>
      </c>
      <c r="D26" s="218" t="s">
        <v>304</v>
      </c>
      <c r="E26" s="219"/>
      <c r="F26" s="219"/>
    </row>
    <row r="27" spans="3:6">
      <c r="C27" s="217">
        <v>10</v>
      </c>
      <c r="D27" s="218" t="s">
        <v>305</v>
      </c>
      <c r="E27" s="219"/>
      <c r="F27" s="219"/>
    </row>
    <row r="28" spans="3:6">
      <c r="C28" s="217">
        <v>11</v>
      </c>
      <c r="D28" s="218" t="s">
        <v>306</v>
      </c>
      <c r="E28" s="219"/>
      <c r="F28" s="219"/>
    </row>
    <row r="29" spans="3:6">
      <c r="C29" s="217">
        <v>12</v>
      </c>
      <c r="D29" s="218" t="s">
        <v>307</v>
      </c>
      <c r="E29" s="219"/>
      <c r="F29" s="219"/>
    </row>
    <row r="30" spans="3:6">
      <c r="C30" s="217">
        <v>13</v>
      </c>
      <c r="D30" s="218" t="s">
        <v>308</v>
      </c>
      <c r="E30" s="219">
        <v>9257656466.333334</v>
      </c>
      <c r="F30" s="219">
        <v>563377263.75</v>
      </c>
    </row>
    <row r="31" spans="3:6">
      <c r="C31" s="217">
        <v>14</v>
      </c>
      <c r="D31" s="218" t="s">
        <v>309</v>
      </c>
      <c r="E31" s="219">
        <v>39378821.25</v>
      </c>
      <c r="F31" s="219">
        <v>39378821.25</v>
      </c>
    </row>
    <row r="32" spans="3:6">
      <c r="C32" s="217">
        <v>15</v>
      </c>
      <c r="D32" s="218" t="s">
        <v>310</v>
      </c>
      <c r="E32" s="219">
        <v>47874296</v>
      </c>
      <c r="F32" s="219">
        <v>0</v>
      </c>
    </row>
    <row r="33" spans="3:6">
      <c r="C33" s="212">
        <v>16</v>
      </c>
      <c r="D33" s="213" t="s">
        <v>311</v>
      </c>
      <c r="E33" s="220">
        <v>13846817067.416666</v>
      </c>
      <c r="F33" s="220">
        <v>1102771878.3333333</v>
      </c>
    </row>
    <row r="34" spans="3:6">
      <c r="C34" s="212"/>
      <c r="D34" s="213"/>
      <c r="E34" s="220"/>
      <c r="F34" s="220"/>
    </row>
    <row r="35" spans="3:6" ht="12.75" customHeight="1">
      <c r="C35" s="211" t="s">
        <v>312</v>
      </c>
      <c r="D35" s="211"/>
      <c r="E35" s="216"/>
      <c r="F35" s="216"/>
    </row>
    <row r="36" spans="3:6" ht="12.75" customHeight="1">
      <c r="C36" s="213"/>
      <c r="D36" s="213"/>
      <c r="E36" s="225"/>
      <c r="F36" s="225"/>
    </row>
    <row r="37" spans="3:6">
      <c r="C37" s="217">
        <v>17</v>
      </c>
      <c r="D37" s="218" t="s">
        <v>313</v>
      </c>
      <c r="E37" s="221">
        <v>0</v>
      </c>
      <c r="F37" s="221">
        <v>0</v>
      </c>
    </row>
    <row r="38" spans="3:6">
      <c r="C38" s="217">
        <v>18</v>
      </c>
      <c r="D38" s="218" t="s">
        <v>314</v>
      </c>
      <c r="E38" s="221">
        <v>1672951816.5</v>
      </c>
      <c r="F38" s="221">
        <v>1099092949.1666667</v>
      </c>
    </row>
    <row r="39" spans="3:6">
      <c r="C39" s="217">
        <v>19</v>
      </c>
      <c r="D39" s="218" t="s">
        <v>315</v>
      </c>
      <c r="E39" s="221">
        <v>0</v>
      </c>
      <c r="F39" s="221">
        <v>0</v>
      </c>
    </row>
    <row r="40" spans="3:6">
      <c r="C40" s="212">
        <v>20</v>
      </c>
      <c r="D40" s="213" t="s">
        <v>316</v>
      </c>
      <c r="E40" s="215">
        <v>1672951816.5</v>
      </c>
      <c r="F40" s="215">
        <v>1099092949.1666667</v>
      </c>
    </row>
    <row r="41" spans="3:6">
      <c r="C41" s="212"/>
      <c r="D41" s="213"/>
      <c r="E41" s="215"/>
      <c r="F41" s="215"/>
    </row>
    <row r="42" spans="3:6" ht="22.5">
      <c r="C42" s="103"/>
      <c r="D42" s="103"/>
      <c r="E42" s="103"/>
      <c r="F42" s="210" t="s">
        <v>317</v>
      </c>
    </row>
    <row r="43" spans="3:6">
      <c r="C43" s="217">
        <v>21</v>
      </c>
      <c r="D43" s="218" t="s">
        <v>296</v>
      </c>
      <c r="E43" s="103"/>
      <c r="F43" s="221">
        <v>378154384.5</v>
      </c>
    </row>
    <row r="44" spans="3:6">
      <c r="C44" s="217">
        <v>22</v>
      </c>
      <c r="D44" s="218" t="s">
        <v>318</v>
      </c>
      <c r="E44" s="103"/>
      <c r="F44" s="221">
        <v>276737509.66666669</v>
      </c>
    </row>
    <row r="45" spans="3:6">
      <c r="C45" s="222">
        <v>23</v>
      </c>
      <c r="D45" s="223" t="s">
        <v>319</v>
      </c>
      <c r="E45" s="216"/>
      <c r="F45" s="224">
        <v>1.3664731787009685</v>
      </c>
    </row>
    <row r="46" spans="3:6">
      <c r="C46" s="26"/>
      <c r="D46" s="26"/>
      <c r="E46" s="26"/>
      <c r="F46" s="26"/>
    </row>
  </sheetData>
  <mergeCells count="5">
    <mergeCell ref="C9:E9"/>
    <mergeCell ref="C11:D12"/>
    <mergeCell ref="C13:F13"/>
    <mergeCell ref="C17:D17"/>
    <mergeCell ref="C35:D3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10</vt:i4>
      </vt:variant>
    </vt:vector>
  </HeadingPairs>
  <TitlesOfParts>
    <vt:vector size="10" baseType="lpstr">
      <vt:lpstr>Forside</vt:lpstr>
      <vt:lpstr>Innhold</vt:lpstr>
      <vt:lpstr>1.1</vt:lpstr>
      <vt:lpstr>1.2</vt:lpstr>
      <vt:lpstr>2.1</vt:lpstr>
      <vt:lpstr>2.2</vt:lpstr>
      <vt:lpstr>2.3</vt:lpstr>
      <vt:lpstr>3.0</vt:lpstr>
      <vt:lpstr>4.0</vt:lpstr>
      <vt:lpstr>5.0</vt:lpstr>
    </vt:vector>
  </TitlesOfParts>
  <Company>EIKA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Espen H. Killingstad</dc:creator>
  <cp:lastModifiedBy>Espen H. Killingstad</cp:lastModifiedBy>
  <dcterms:created xsi:type="dcterms:W3CDTF">2017-02-27T11:28:25Z</dcterms:created>
  <dcterms:modified xsi:type="dcterms:W3CDTF">2019-03-20T14:38:26Z</dcterms:modified>
</cp:coreProperties>
</file>